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mkc126/Documents/"/>
    </mc:Choice>
  </mc:AlternateContent>
  <xr:revisionPtr revIDLastSave="0" documentId="8_{2C97CA8D-1858-884F-AAA8-0C87B37DF86D}" xr6:coauthVersionLast="47" xr6:coauthVersionMax="47" xr10:uidLastSave="{00000000-0000-0000-0000-000000000000}"/>
  <bookViews>
    <workbookView xWindow="-20680" yWindow="-21140" windowWidth="37240" windowHeight="18560" xr2:uid="{00000000-000D-0000-FFFF-FFFF00000000}"/>
  </bookViews>
  <sheets>
    <sheet name="CONCURRENT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 i="1" l="1"/>
  <c r="R107" i="1"/>
  <c r="L65" i="1"/>
  <c r="U193" i="1" l="1"/>
  <c r="U192" i="1"/>
  <c r="U191" i="1"/>
  <c r="U190" i="1"/>
  <c r="U189" i="1"/>
  <c r="U188" i="1"/>
  <c r="U187" i="1"/>
  <c r="U186" i="1"/>
  <c r="U185" i="1"/>
  <c r="U184" i="1"/>
  <c r="U183" i="1"/>
  <c r="U182" i="1"/>
  <c r="U181" i="1"/>
  <c r="U180" i="1"/>
  <c r="U179" i="1"/>
  <c r="U176" i="1"/>
  <c r="U175" i="1"/>
  <c r="U174" i="1"/>
  <c r="U173" i="1"/>
  <c r="U172" i="1"/>
  <c r="U171" i="1"/>
  <c r="U170" i="1"/>
  <c r="U169" i="1"/>
  <c r="U168" i="1"/>
  <c r="U167" i="1"/>
  <c r="U166" i="1"/>
  <c r="U165" i="1"/>
  <c r="U164" i="1"/>
  <c r="U163" i="1"/>
  <c r="U162" i="1"/>
  <c r="U161" i="1"/>
  <c r="U160" i="1"/>
  <c r="U159" i="1"/>
  <c r="U158" i="1"/>
  <c r="U157" i="1"/>
  <c r="U156" i="1"/>
  <c r="U153" i="1"/>
  <c r="U152" i="1"/>
  <c r="U151" i="1"/>
  <c r="U194" i="1"/>
  <c r="U150" i="1"/>
  <c r="U149" i="1"/>
  <c r="U148" i="1"/>
  <c r="U147" i="1"/>
  <c r="U146" i="1"/>
  <c r="U145" i="1"/>
  <c r="U144" i="1"/>
  <c r="U143" i="1"/>
  <c r="U142" i="1"/>
  <c r="R141" i="1"/>
  <c r="U140" i="1"/>
  <c r="U139" i="1"/>
  <c r="U138" i="1"/>
  <c r="U137" i="1"/>
  <c r="U136" i="1"/>
  <c r="U135" i="1"/>
  <c r="U134" i="1"/>
  <c r="U133" i="1"/>
  <c r="U132" i="1"/>
  <c r="U131" i="1"/>
  <c r="U130" i="1"/>
  <c r="U129" i="1"/>
  <c r="U126" i="1"/>
  <c r="U125" i="1"/>
  <c r="U124" i="1"/>
  <c r="U123" i="1"/>
  <c r="U122" i="1"/>
  <c r="U121" i="1"/>
  <c r="U120" i="1"/>
  <c r="U119" i="1"/>
  <c r="U118" i="1"/>
  <c r="U117" i="1"/>
  <c r="U116" i="1"/>
  <c r="U115" i="1"/>
  <c r="U114" i="1"/>
  <c r="U113" i="1"/>
  <c r="U112" i="1"/>
  <c r="U111" i="1"/>
  <c r="U109" i="1"/>
  <c r="U108" i="1"/>
  <c r="U107" i="1"/>
  <c r="U106" i="1"/>
  <c r="U105" i="1"/>
  <c r="U102" i="1"/>
  <c r="U101" i="1"/>
  <c r="U100" i="1"/>
  <c r="U99" i="1"/>
  <c r="U98" i="1"/>
  <c r="U97" i="1"/>
  <c r="U96" i="1"/>
  <c r="U95" i="1"/>
  <c r="U94" i="1"/>
  <c r="R92" i="1"/>
  <c r="U91" i="1"/>
  <c r="U90" i="1"/>
  <c r="U89" i="1"/>
  <c r="U88" i="1"/>
  <c r="U87" i="1"/>
  <c r="U86" i="1"/>
  <c r="U85" i="1"/>
  <c r="U84" i="1"/>
  <c r="U83" i="1"/>
  <c r="U82" i="1"/>
  <c r="U81" i="1"/>
  <c r="U80" i="1"/>
  <c r="U77" i="1"/>
  <c r="U76" i="1"/>
  <c r="U75" i="1"/>
  <c r="U74" i="1"/>
  <c r="U73" i="1"/>
  <c r="U72" i="1"/>
  <c r="U71" i="1"/>
  <c r="U70" i="1"/>
  <c r="U69" i="1"/>
  <c r="U68" i="1"/>
  <c r="U67" i="1"/>
  <c r="U66" i="1"/>
  <c r="U65" i="1"/>
  <c r="U64" i="1"/>
  <c r="U63" i="1"/>
  <c r="U62" i="1"/>
  <c r="U61" i="1"/>
  <c r="U60" i="1"/>
  <c r="U59" i="1"/>
  <c r="U57" i="1"/>
  <c r="U56" i="1"/>
  <c r="U55" i="1"/>
  <c r="U54" i="1"/>
  <c r="U52" i="1"/>
  <c r="U49" i="1"/>
  <c r="U48" i="1"/>
  <c r="U47" i="1"/>
  <c r="U46" i="1"/>
  <c r="U45" i="1"/>
  <c r="U44" i="1"/>
  <c r="U43" i="1"/>
  <c r="U42" i="1"/>
  <c r="U41" i="1"/>
  <c r="U40" i="1"/>
  <c r="U39" i="1"/>
  <c r="U38" i="1"/>
  <c r="U37" i="1"/>
  <c r="U36" i="1"/>
  <c r="U35" i="1"/>
  <c r="U34" i="1"/>
  <c r="U33" i="1"/>
  <c r="U32" i="1"/>
  <c r="U31" i="1"/>
  <c r="U30" i="1"/>
  <c r="U29" i="1"/>
  <c r="U26" i="1"/>
  <c r="U25" i="1"/>
  <c r="U24" i="1"/>
  <c r="U23" i="1"/>
  <c r="U22" i="1"/>
  <c r="U21" i="1"/>
  <c r="U20" i="1"/>
  <c r="U19" i="1"/>
  <c r="U18" i="1"/>
  <c r="U17" i="1"/>
  <c r="U16" i="1"/>
  <c r="U15" i="1"/>
  <c r="U14" i="1"/>
  <c r="U13" i="1"/>
  <c r="U12" i="1"/>
  <c r="U11" i="1"/>
  <c r="U10" i="1"/>
  <c r="U9" i="1"/>
  <c r="U8" i="1"/>
  <c r="U7" i="1"/>
  <c r="R6" i="1"/>
  <c r="U5" i="1"/>
  <c r="U4" i="1"/>
  <c r="U3" i="1"/>
  <c r="R193" i="1"/>
  <c r="R192" i="1"/>
  <c r="R191" i="1"/>
  <c r="R190" i="1"/>
  <c r="R189" i="1"/>
  <c r="R188" i="1"/>
  <c r="R187" i="1"/>
  <c r="O186" i="1"/>
  <c r="R185" i="1"/>
  <c r="R184" i="1"/>
  <c r="R183" i="1"/>
  <c r="R182" i="1"/>
  <c r="R181" i="1"/>
  <c r="R180" i="1"/>
  <c r="R179" i="1"/>
  <c r="R176" i="1"/>
  <c r="R175" i="1"/>
  <c r="R174" i="1"/>
  <c r="R173" i="1"/>
  <c r="R172" i="1"/>
  <c r="R171" i="1"/>
  <c r="R170" i="1"/>
  <c r="R169" i="1"/>
  <c r="R168" i="1"/>
  <c r="R167" i="1"/>
  <c r="R166" i="1"/>
  <c r="R165" i="1"/>
  <c r="R164" i="1"/>
  <c r="R163" i="1"/>
  <c r="R162" i="1"/>
  <c r="R161" i="1"/>
  <c r="R160" i="1"/>
  <c r="R159" i="1"/>
  <c r="R158" i="1"/>
  <c r="R157" i="1"/>
  <c r="R156" i="1"/>
  <c r="R153" i="1"/>
  <c r="R152" i="1"/>
  <c r="R151" i="1"/>
  <c r="R194" i="1"/>
  <c r="R150" i="1"/>
  <c r="R149" i="1"/>
  <c r="R148" i="1"/>
  <c r="R147" i="1"/>
  <c r="R146" i="1"/>
  <c r="R145" i="1"/>
  <c r="R144" i="1"/>
  <c r="R143" i="1"/>
  <c r="R142" i="1"/>
  <c r="R140" i="1"/>
  <c r="R139" i="1"/>
  <c r="R138" i="1"/>
  <c r="R137" i="1"/>
  <c r="R136" i="1"/>
  <c r="R135" i="1"/>
  <c r="R134" i="1"/>
  <c r="R133" i="1"/>
  <c r="R132" i="1"/>
  <c r="R131" i="1"/>
  <c r="R130" i="1"/>
  <c r="R129" i="1"/>
  <c r="R126" i="1"/>
  <c r="R125" i="1"/>
  <c r="R124" i="1"/>
  <c r="R123" i="1"/>
  <c r="R122" i="1"/>
  <c r="R121" i="1"/>
  <c r="R120" i="1"/>
  <c r="R119" i="1"/>
  <c r="R118" i="1"/>
  <c r="R117" i="1"/>
  <c r="R116" i="1"/>
  <c r="R115" i="1"/>
  <c r="R114" i="1"/>
  <c r="R113" i="1"/>
  <c r="R112" i="1"/>
  <c r="R111" i="1"/>
  <c r="O110" i="1"/>
  <c r="R109" i="1"/>
  <c r="R108" i="1"/>
  <c r="O107" i="1"/>
  <c r="R106" i="1"/>
  <c r="R105" i="1"/>
  <c r="R102" i="1"/>
  <c r="R101" i="1"/>
  <c r="R100" i="1"/>
  <c r="R99" i="1"/>
  <c r="R98" i="1"/>
  <c r="R97" i="1"/>
  <c r="O96" i="1"/>
  <c r="R95" i="1"/>
  <c r="R94" i="1"/>
  <c r="O92" i="1"/>
  <c r="R91" i="1"/>
  <c r="R90" i="1"/>
  <c r="R89" i="1"/>
  <c r="R88" i="1"/>
  <c r="R87" i="1"/>
  <c r="R86" i="1"/>
  <c r="R85" i="1"/>
  <c r="R84" i="1"/>
  <c r="R83" i="1"/>
  <c r="R82" i="1"/>
  <c r="R81" i="1"/>
  <c r="R80" i="1"/>
  <c r="R77" i="1"/>
  <c r="R76" i="1"/>
  <c r="R75" i="1"/>
  <c r="R74" i="1"/>
  <c r="R73" i="1"/>
  <c r="R72" i="1"/>
  <c r="R71" i="1"/>
  <c r="R70" i="1"/>
  <c r="O69" i="1"/>
  <c r="R68" i="1"/>
  <c r="R67" i="1"/>
  <c r="R66" i="1"/>
  <c r="R65" i="1"/>
  <c r="R64" i="1"/>
  <c r="R63" i="1"/>
  <c r="R62" i="1"/>
  <c r="R61" i="1"/>
  <c r="R60" i="1"/>
  <c r="R59" i="1"/>
  <c r="R58" i="1"/>
  <c r="R57" i="1"/>
  <c r="R56" i="1"/>
  <c r="R55" i="1"/>
  <c r="R54" i="1"/>
  <c r="R53" i="1"/>
  <c r="R52" i="1"/>
  <c r="R49" i="1"/>
  <c r="R48" i="1"/>
  <c r="R47" i="1"/>
  <c r="R46" i="1"/>
  <c r="R45" i="1"/>
  <c r="R44" i="1"/>
  <c r="O43" i="1"/>
  <c r="R42" i="1"/>
  <c r="R41" i="1"/>
  <c r="R40" i="1"/>
  <c r="R39" i="1"/>
  <c r="R38" i="1"/>
  <c r="R37" i="1"/>
  <c r="R36" i="1"/>
  <c r="R35" i="1"/>
  <c r="R34" i="1"/>
  <c r="R33" i="1"/>
  <c r="R32" i="1"/>
  <c r="R31" i="1"/>
  <c r="R30" i="1"/>
  <c r="R29" i="1"/>
  <c r="R26" i="1"/>
  <c r="R25" i="1"/>
  <c r="R24" i="1"/>
  <c r="R23" i="1"/>
  <c r="R22" i="1"/>
  <c r="R21" i="1"/>
  <c r="R20" i="1"/>
  <c r="R19" i="1"/>
  <c r="R18" i="1"/>
  <c r="R17" i="1"/>
  <c r="R16" i="1"/>
  <c r="R15" i="1"/>
  <c r="R14" i="1"/>
  <c r="R13" i="1"/>
  <c r="R12" i="1"/>
  <c r="R11" i="1"/>
  <c r="R10" i="1"/>
  <c r="R9" i="1"/>
  <c r="R8" i="1"/>
  <c r="R7" i="1"/>
  <c r="R5" i="1"/>
  <c r="R4" i="1"/>
  <c r="R3" i="1"/>
  <c r="O193" i="1"/>
  <c r="O192" i="1"/>
  <c r="O191" i="1"/>
  <c r="O190" i="1"/>
  <c r="O189" i="1"/>
  <c r="O188" i="1"/>
  <c r="O187" i="1"/>
  <c r="O185" i="1"/>
  <c r="O184" i="1"/>
  <c r="O183" i="1"/>
  <c r="O182" i="1"/>
  <c r="O181" i="1"/>
  <c r="O180" i="1"/>
  <c r="O179" i="1"/>
  <c r="O176" i="1"/>
  <c r="O175" i="1"/>
  <c r="O174" i="1"/>
  <c r="O173" i="1"/>
  <c r="O172" i="1"/>
  <c r="O171" i="1"/>
  <c r="O170" i="1"/>
  <c r="O169" i="1"/>
  <c r="O168" i="1"/>
  <c r="O167" i="1"/>
  <c r="O166" i="1"/>
  <c r="O165" i="1"/>
  <c r="O164" i="1"/>
  <c r="O163" i="1"/>
  <c r="O162" i="1"/>
  <c r="O161" i="1"/>
  <c r="O160" i="1"/>
  <c r="O159" i="1"/>
  <c r="O158" i="1"/>
  <c r="O157" i="1"/>
  <c r="O156" i="1"/>
  <c r="O153" i="1"/>
  <c r="O152" i="1"/>
  <c r="O151" i="1"/>
  <c r="O194" i="1"/>
  <c r="O150" i="1"/>
  <c r="O149" i="1"/>
  <c r="O148" i="1"/>
  <c r="O147" i="1"/>
  <c r="O146" i="1"/>
  <c r="O145" i="1"/>
  <c r="O144" i="1"/>
  <c r="O143" i="1"/>
  <c r="O142" i="1"/>
  <c r="O141" i="1"/>
  <c r="O140" i="1"/>
  <c r="O139" i="1"/>
  <c r="O138" i="1"/>
  <c r="O137" i="1"/>
  <c r="O136" i="1"/>
  <c r="O135" i="1"/>
  <c r="O134" i="1"/>
  <c r="O133" i="1"/>
  <c r="O132" i="1"/>
  <c r="O131" i="1"/>
  <c r="O130" i="1"/>
  <c r="O129" i="1"/>
  <c r="O126" i="1"/>
  <c r="O125" i="1"/>
  <c r="O124" i="1"/>
  <c r="O123" i="1"/>
  <c r="O122" i="1"/>
  <c r="O121" i="1"/>
  <c r="O120" i="1"/>
  <c r="O119" i="1"/>
  <c r="O118" i="1"/>
  <c r="O117" i="1"/>
  <c r="O116" i="1"/>
  <c r="O115" i="1"/>
  <c r="O114" i="1"/>
  <c r="O113" i="1"/>
  <c r="O112" i="1"/>
  <c r="O111" i="1"/>
  <c r="L110" i="1"/>
  <c r="O109" i="1"/>
  <c r="O108" i="1"/>
  <c r="O106" i="1"/>
  <c r="O105" i="1"/>
  <c r="O102" i="1"/>
  <c r="O101" i="1"/>
  <c r="O100" i="1"/>
  <c r="O99" i="1"/>
  <c r="O98" i="1"/>
  <c r="O97" i="1"/>
  <c r="O95" i="1"/>
  <c r="O94" i="1"/>
  <c r="O93" i="1"/>
  <c r="L92" i="1"/>
  <c r="O91" i="1"/>
  <c r="O90" i="1"/>
  <c r="O89" i="1"/>
  <c r="O88" i="1"/>
  <c r="O87" i="1"/>
  <c r="O86" i="1"/>
  <c r="O85" i="1"/>
  <c r="O84" i="1"/>
  <c r="O83" i="1"/>
  <c r="O82" i="1"/>
  <c r="O81" i="1"/>
  <c r="O80" i="1"/>
  <c r="O77" i="1"/>
  <c r="O76" i="1"/>
  <c r="O75" i="1"/>
  <c r="O74" i="1"/>
  <c r="O73" i="1"/>
  <c r="O72" i="1"/>
  <c r="O71" i="1"/>
  <c r="O70" i="1"/>
  <c r="O68" i="1"/>
  <c r="O67" i="1"/>
  <c r="O66" i="1"/>
  <c r="O65" i="1"/>
  <c r="O64" i="1"/>
  <c r="O63" i="1"/>
  <c r="O62" i="1"/>
  <c r="O61" i="1"/>
  <c r="O60" i="1"/>
  <c r="O59" i="1"/>
  <c r="O58" i="1"/>
  <c r="O57" i="1"/>
  <c r="O56" i="1"/>
  <c r="O55" i="1"/>
  <c r="O54" i="1"/>
  <c r="O53" i="1"/>
  <c r="O52" i="1"/>
  <c r="O49" i="1"/>
  <c r="O48" i="1"/>
  <c r="O47" i="1"/>
  <c r="O46" i="1"/>
  <c r="O45" i="1"/>
  <c r="O44" i="1"/>
  <c r="I43" i="1"/>
  <c r="O42" i="1"/>
  <c r="O41" i="1"/>
  <c r="O40" i="1"/>
  <c r="O39" i="1"/>
  <c r="O38" i="1"/>
  <c r="O37" i="1"/>
  <c r="O36" i="1"/>
  <c r="O35" i="1"/>
  <c r="O34" i="1"/>
  <c r="O33" i="1"/>
  <c r="O32" i="1"/>
  <c r="O31" i="1"/>
  <c r="O30" i="1"/>
  <c r="O29" i="1"/>
  <c r="O26" i="1"/>
  <c r="O25" i="1"/>
  <c r="O24" i="1"/>
  <c r="O23" i="1"/>
  <c r="O22" i="1"/>
  <c r="O21" i="1"/>
  <c r="O20" i="1"/>
  <c r="O19" i="1"/>
  <c r="O18" i="1"/>
  <c r="O17" i="1"/>
  <c r="O16" i="1"/>
  <c r="O15" i="1"/>
  <c r="O14" i="1"/>
  <c r="O13" i="1"/>
  <c r="O12" i="1"/>
  <c r="O11" i="1"/>
  <c r="O10" i="1"/>
  <c r="O9" i="1"/>
  <c r="O8" i="1"/>
  <c r="O7" i="1"/>
  <c r="O6" i="1"/>
  <c r="O5" i="1"/>
  <c r="O4" i="1"/>
  <c r="O3" i="1"/>
  <c r="L193" i="1"/>
  <c r="L192" i="1"/>
  <c r="L191" i="1"/>
  <c r="L190" i="1"/>
  <c r="L189" i="1"/>
  <c r="L188" i="1"/>
  <c r="L187" i="1"/>
  <c r="L186" i="1"/>
  <c r="L185" i="1"/>
  <c r="L184" i="1"/>
  <c r="L183" i="1"/>
  <c r="L182" i="1"/>
  <c r="L181" i="1"/>
  <c r="L180" i="1"/>
  <c r="L179" i="1"/>
  <c r="L176" i="1"/>
  <c r="L175" i="1"/>
  <c r="L174" i="1"/>
  <c r="L173" i="1"/>
  <c r="L172" i="1"/>
  <c r="L171" i="1"/>
  <c r="L170" i="1"/>
  <c r="L169" i="1"/>
  <c r="I168" i="1"/>
  <c r="L167" i="1"/>
  <c r="L166" i="1"/>
  <c r="L165" i="1"/>
  <c r="L164" i="1"/>
  <c r="L163" i="1"/>
  <c r="L162" i="1"/>
  <c r="L161" i="1"/>
  <c r="L160" i="1"/>
  <c r="L159" i="1"/>
  <c r="L158" i="1"/>
  <c r="L157" i="1"/>
  <c r="L156" i="1"/>
  <c r="L153" i="1"/>
  <c r="L152" i="1"/>
  <c r="L151" i="1"/>
  <c r="L194" i="1"/>
  <c r="L150" i="1"/>
  <c r="L149" i="1"/>
  <c r="L148" i="1"/>
  <c r="L147" i="1"/>
  <c r="L146" i="1"/>
  <c r="L145" i="1"/>
  <c r="L144" i="1"/>
  <c r="L143" i="1"/>
  <c r="L142" i="1"/>
  <c r="L141" i="1"/>
  <c r="L140" i="1"/>
  <c r="L139" i="1"/>
  <c r="L138" i="1"/>
  <c r="L137" i="1"/>
  <c r="L136" i="1"/>
  <c r="L135" i="1"/>
  <c r="L134" i="1"/>
  <c r="L133" i="1"/>
  <c r="L132" i="1"/>
  <c r="L131" i="1"/>
  <c r="L130" i="1"/>
  <c r="L129" i="1"/>
  <c r="L126" i="1"/>
  <c r="L125" i="1"/>
  <c r="L124" i="1"/>
  <c r="L123" i="1"/>
  <c r="L122" i="1"/>
  <c r="L121" i="1"/>
  <c r="L120" i="1"/>
  <c r="L119" i="1"/>
  <c r="L118" i="1"/>
  <c r="L117" i="1"/>
  <c r="L116" i="1"/>
  <c r="L115" i="1"/>
  <c r="L114" i="1"/>
  <c r="L113" i="1"/>
  <c r="L112" i="1"/>
  <c r="L111" i="1"/>
  <c r="L109" i="1"/>
  <c r="L108" i="1"/>
  <c r="L107" i="1"/>
  <c r="L106" i="1"/>
  <c r="L105" i="1"/>
  <c r="L102" i="1"/>
  <c r="L101" i="1"/>
  <c r="L100" i="1"/>
  <c r="L99" i="1"/>
  <c r="L98" i="1"/>
  <c r="L97" i="1"/>
  <c r="L96" i="1"/>
  <c r="L95" i="1"/>
  <c r="L94" i="1"/>
  <c r="U93" i="1"/>
  <c r="R93" i="1"/>
  <c r="L93" i="1"/>
  <c r="L91" i="1"/>
  <c r="L90" i="1"/>
  <c r="L89" i="1"/>
  <c r="L88" i="1"/>
  <c r="L87" i="1"/>
  <c r="L86" i="1"/>
  <c r="L85" i="1"/>
  <c r="L84" i="1"/>
  <c r="L83" i="1"/>
  <c r="L82" i="1"/>
  <c r="L81" i="1"/>
  <c r="L80" i="1"/>
  <c r="L77" i="1"/>
  <c r="L76" i="1"/>
  <c r="L75" i="1"/>
  <c r="L74" i="1"/>
  <c r="L73" i="1"/>
  <c r="L72" i="1"/>
  <c r="L71" i="1"/>
  <c r="L70" i="1"/>
  <c r="L69" i="1"/>
  <c r="L68" i="1"/>
  <c r="I67" i="1"/>
  <c r="L66" i="1"/>
  <c r="L64" i="1"/>
  <c r="L63" i="1"/>
  <c r="L62" i="1"/>
  <c r="L61" i="1"/>
  <c r="L60" i="1"/>
  <c r="L59" i="1"/>
  <c r="L58" i="1"/>
  <c r="L57" i="1"/>
  <c r="L56" i="1"/>
  <c r="L55" i="1"/>
  <c r="L54" i="1"/>
  <c r="L53" i="1"/>
  <c r="L52" i="1"/>
  <c r="L49" i="1"/>
  <c r="L48" i="1"/>
  <c r="L47" i="1"/>
  <c r="L46" i="1"/>
  <c r="L45" i="1"/>
  <c r="L44" i="1"/>
  <c r="L43" i="1"/>
  <c r="L42" i="1"/>
  <c r="L41" i="1"/>
  <c r="L40" i="1"/>
  <c r="L39" i="1"/>
  <c r="L38" i="1"/>
  <c r="L37" i="1"/>
  <c r="L36" i="1"/>
  <c r="L35" i="1"/>
  <c r="L34" i="1"/>
  <c r="L33" i="1"/>
  <c r="L32" i="1"/>
  <c r="L31" i="1"/>
  <c r="L30" i="1"/>
  <c r="L29" i="1"/>
  <c r="L26" i="1"/>
  <c r="L25" i="1"/>
  <c r="L24" i="1"/>
  <c r="L23" i="1"/>
  <c r="L22" i="1"/>
  <c r="L21" i="1"/>
  <c r="L20" i="1"/>
  <c r="L19" i="1"/>
  <c r="L18" i="1"/>
  <c r="L17" i="1"/>
  <c r="L16" i="1"/>
  <c r="L15" i="1"/>
  <c r="L14" i="1"/>
  <c r="L13" i="1"/>
  <c r="L12" i="1"/>
  <c r="L11" i="1"/>
  <c r="L10" i="1"/>
  <c r="L9" i="1"/>
  <c r="L8" i="1"/>
  <c r="L7" i="1"/>
  <c r="L6" i="1"/>
  <c r="L5" i="1"/>
  <c r="L4" i="1"/>
  <c r="L3" i="1"/>
  <c r="I193" i="1"/>
  <c r="I192" i="1"/>
  <c r="I191" i="1"/>
  <c r="I190" i="1"/>
  <c r="I189" i="1"/>
  <c r="I188" i="1"/>
  <c r="I187" i="1"/>
  <c r="I186" i="1"/>
  <c r="I185" i="1"/>
  <c r="I184" i="1"/>
  <c r="I183" i="1"/>
  <c r="I182" i="1"/>
  <c r="I181" i="1"/>
  <c r="I180" i="1"/>
  <c r="I179" i="1"/>
  <c r="I176" i="1"/>
  <c r="I175" i="1"/>
  <c r="I174" i="1"/>
  <c r="I173" i="1"/>
  <c r="I172" i="1"/>
  <c r="I171" i="1"/>
  <c r="I170" i="1"/>
  <c r="I169" i="1"/>
  <c r="I167" i="1"/>
  <c r="I166" i="1"/>
  <c r="I165" i="1"/>
  <c r="I164" i="1"/>
  <c r="I163" i="1"/>
  <c r="I162" i="1"/>
  <c r="I161" i="1"/>
  <c r="I160" i="1"/>
  <c r="I159" i="1"/>
  <c r="I158" i="1"/>
  <c r="I157" i="1"/>
  <c r="I156" i="1"/>
  <c r="I153" i="1"/>
  <c r="I152" i="1"/>
  <c r="I151" i="1"/>
  <c r="I194" i="1"/>
  <c r="I150" i="1"/>
  <c r="I149" i="1"/>
  <c r="I148" i="1"/>
  <c r="I147" i="1"/>
  <c r="I146" i="1"/>
  <c r="I145" i="1"/>
  <c r="I144" i="1"/>
  <c r="I143" i="1"/>
  <c r="I142" i="1"/>
  <c r="I141" i="1"/>
  <c r="I140" i="1"/>
  <c r="I139" i="1"/>
  <c r="I138" i="1"/>
  <c r="AC138" i="1" s="1"/>
  <c r="I137" i="1"/>
  <c r="AC137" i="1" s="1"/>
  <c r="I136" i="1"/>
  <c r="I135" i="1"/>
  <c r="I134" i="1"/>
  <c r="I133" i="1"/>
  <c r="I132" i="1"/>
  <c r="I131" i="1"/>
  <c r="I130" i="1"/>
  <c r="I129" i="1"/>
  <c r="I126" i="1"/>
  <c r="I125" i="1"/>
  <c r="I124" i="1"/>
  <c r="I123" i="1"/>
  <c r="I122" i="1"/>
  <c r="I121" i="1"/>
  <c r="I120" i="1"/>
  <c r="I119" i="1"/>
  <c r="I118" i="1"/>
  <c r="I117" i="1"/>
  <c r="I116" i="1"/>
  <c r="I115" i="1"/>
  <c r="I114" i="1"/>
  <c r="I113" i="1"/>
  <c r="I112" i="1"/>
  <c r="I111" i="1"/>
  <c r="I110" i="1"/>
  <c r="I109" i="1"/>
  <c r="I108" i="1"/>
  <c r="I107" i="1"/>
  <c r="I106" i="1"/>
  <c r="I105" i="1"/>
  <c r="I102" i="1"/>
  <c r="I101" i="1"/>
  <c r="I100" i="1"/>
  <c r="I99" i="1"/>
  <c r="I98" i="1"/>
  <c r="I97" i="1"/>
  <c r="I96" i="1"/>
  <c r="I95" i="1"/>
  <c r="I94" i="1"/>
  <c r="I93" i="1"/>
  <c r="I92" i="1"/>
  <c r="I91" i="1"/>
  <c r="I90" i="1"/>
  <c r="I89" i="1"/>
  <c r="I88" i="1"/>
  <c r="I87" i="1"/>
  <c r="I86" i="1"/>
  <c r="I85" i="1"/>
  <c r="I84" i="1"/>
  <c r="I83" i="1"/>
  <c r="I82" i="1"/>
  <c r="I81" i="1"/>
  <c r="I80" i="1"/>
  <c r="I77" i="1"/>
  <c r="I76" i="1"/>
  <c r="I75" i="1"/>
  <c r="I74" i="1"/>
  <c r="I73" i="1"/>
  <c r="I72" i="1"/>
  <c r="I71" i="1"/>
  <c r="I70" i="1"/>
  <c r="I69" i="1"/>
  <c r="I68" i="1"/>
  <c r="I66" i="1"/>
  <c r="I65" i="1"/>
  <c r="I64" i="1"/>
  <c r="I63" i="1"/>
  <c r="I62" i="1"/>
  <c r="I61" i="1"/>
  <c r="I60" i="1"/>
  <c r="I59" i="1"/>
  <c r="I58" i="1"/>
  <c r="I57" i="1"/>
  <c r="I56" i="1"/>
  <c r="I55" i="1"/>
  <c r="I54" i="1"/>
  <c r="I53" i="1"/>
  <c r="I52" i="1"/>
  <c r="I49" i="1"/>
  <c r="I48" i="1"/>
  <c r="I47" i="1"/>
  <c r="I46" i="1"/>
  <c r="I45" i="1"/>
  <c r="I44" i="1"/>
  <c r="I42" i="1"/>
  <c r="I41" i="1"/>
  <c r="I40" i="1"/>
  <c r="I39" i="1"/>
  <c r="I38" i="1"/>
  <c r="I37" i="1"/>
  <c r="I36" i="1"/>
  <c r="I35" i="1"/>
  <c r="I34" i="1"/>
  <c r="I33" i="1"/>
  <c r="I32" i="1"/>
  <c r="I31" i="1"/>
  <c r="I30" i="1"/>
  <c r="I29" i="1"/>
  <c r="I26" i="1"/>
  <c r="I25" i="1"/>
  <c r="I24" i="1"/>
  <c r="I23" i="1"/>
  <c r="I22" i="1"/>
  <c r="I21" i="1"/>
  <c r="I20" i="1"/>
  <c r="I19" i="1"/>
  <c r="I18" i="1"/>
  <c r="I17" i="1"/>
  <c r="I16" i="1"/>
  <c r="I15" i="1"/>
  <c r="I14" i="1"/>
  <c r="I13" i="1"/>
  <c r="I12" i="1"/>
  <c r="I11" i="1"/>
  <c r="I10" i="1"/>
  <c r="I9" i="1"/>
  <c r="I8" i="1"/>
  <c r="I7" i="1"/>
  <c r="I6" i="1"/>
  <c r="I5" i="1"/>
  <c r="I4" i="1"/>
  <c r="I3" i="1"/>
  <c r="AC43" i="1" l="1"/>
  <c r="AC6" i="1"/>
  <c r="AC14" i="1"/>
  <c r="AC22" i="1"/>
  <c r="AC31" i="1"/>
  <c r="AC39" i="1"/>
  <c r="AC47" i="1"/>
  <c r="AC57" i="1"/>
  <c r="AC66" i="1"/>
  <c r="AC74" i="1"/>
  <c r="AC84" i="1"/>
  <c r="AC93" i="1"/>
  <c r="AC170" i="1"/>
  <c r="AC180" i="1"/>
  <c r="AC188" i="1"/>
  <c r="AC8" i="1"/>
  <c r="AC16" i="1"/>
  <c r="AC24" i="1"/>
  <c r="AC33" i="1"/>
  <c r="AC41" i="1"/>
  <c r="AC65" i="1"/>
  <c r="AC109" i="1"/>
  <c r="AC118" i="1"/>
  <c r="AC125" i="1"/>
  <c r="AC135" i="1"/>
  <c r="AC143" i="1"/>
  <c r="AC194" i="1"/>
  <c r="AC160" i="1"/>
  <c r="AC176" i="1"/>
  <c r="AC186" i="1"/>
  <c r="AC7" i="1"/>
  <c r="AC15" i="1"/>
  <c r="AC23" i="1"/>
  <c r="AC32" i="1"/>
  <c r="AC40" i="1"/>
  <c r="AC48" i="1"/>
  <c r="AC58" i="1"/>
  <c r="AC75" i="1"/>
  <c r="AC111" i="1"/>
  <c r="AC126" i="1"/>
  <c r="AC136" i="1"/>
  <c r="AC144" i="1"/>
  <c r="AC151" i="1"/>
  <c r="AC161" i="1"/>
  <c r="AC169" i="1"/>
  <c r="AC179" i="1"/>
  <c r="AC187" i="1"/>
  <c r="AC110" i="1"/>
  <c r="AC168" i="1"/>
  <c r="AC68" i="1"/>
  <c r="AC49" i="1"/>
  <c r="AC59" i="1"/>
  <c r="AC76" i="1"/>
  <c r="AC112" i="1"/>
  <c r="AC119" i="1"/>
  <c r="AC129" i="1"/>
  <c r="AC145" i="1"/>
  <c r="AC152" i="1"/>
  <c r="AC162" i="1"/>
  <c r="AC9" i="1"/>
  <c r="AC17" i="1"/>
  <c r="AC25" i="1"/>
  <c r="AC34" i="1"/>
  <c r="AC42" i="1"/>
  <c r="AC52" i="1"/>
  <c r="AC60" i="1"/>
  <c r="AC69" i="1"/>
  <c r="AC77" i="1"/>
  <c r="AC113" i="1"/>
  <c r="AC120" i="1"/>
  <c r="AC130" i="1"/>
  <c r="AC146" i="1"/>
  <c r="AC153" i="1"/>
  <c r="AC163" i="1"/>
  <c r="AC171" i="1"/>
  <c r="AC181" i="1"/>
  <c r="AC189" i="1"/>
  <c r="AC53" i="1"/>
  <c r="AC61" i="1"/>
  <c r="AC70" i="1"/>
  <c r="AC80" i="1"/>
  <c r="AC105" i="1"/>
  <c r="AC114" i="1"/>
  <c r="AC121" i="1"/>
  <c r="AC131" i="1"/>
  <c r="AC139" i="1"/>
  <c r="AC147" i="1"/>
  <c r="AC156" i="1"/>
  <c r="AC164" i="1"/>
  <c r="AC172" i="1"/>
  <c r="AC182" i="1"/>
  <c r="AC190" i="1"/>
  <c r="AC10" i="1"/>
  <c r="AC18" i="1"/>
  <c r="AC26" i="1"/>
  <c r="AC35" i="1"/>
  <c r="AC11" i="1"/>
  <c r="AC19" i="1"/>
  <c r="AC36" i="1"/>
  <c r="AC44" i="1"/>
  <c r="AC54" i="1"/>
  <c r="AC62" i="1"/>
  <c r="AC71" i="1"/>
  <c r="AC106" i="1"/>
  <c r="AC115" i="1"/>
  <c r="AC122" i="1"/>
  <c r="AC132" i="1"/>
  <c r="AC140" i="1"/>
  <c r="AC148" i="1"/>
  <c r="AC157" i="1"/>
  <c r="AC165" i="1"/>
  <c r="AC173" i="1"/>
  <c r="AC183" i="1"/>
  <c r="AC191" i="1"/>
  <c r="AC67" i="1"/>
  <c r="AC4" i="1"/>
  <c r="AC12" i="1"/>
  <c r="AC20" i="1"/>
  <c r="AC29" i="1"/>
  <c r="AC37" i="1"/>
  <c r="AC45" i="1"/>
  <c r="AC55" i="1"/>
  <c r="AC63" i="1"/>
  <c r="AC72" i="1"/>
  <c r="AC107" i="1"/>
  <c r="AC116" i="1"/>
  <c r="AC123" i="1"/>
  <c r="AC133" i="1"/>
  <c r="AC141" i="1"/>
  <c r="AC149" i="1"/>
  <c r="AC158" i="1"/>
  <c r="AC166" i="1"/>
  <c r="AC174" i="1"/>
  <c r="AC184" i="1"/>
  <c r="AC192" i="1"/>
  <c r="AC5" i="1"/>
  <c r="AC13" i="1"/>
  <c r="AC21" i="1"/>
  <c r="AC30" i="1"/>
  <c r="AC38" i="1"/>
  <c r="AC46" i="1"/>
  <c r="AC56" i="1"/>
  <c r="AC64" i="1"/>
  <c r="AC73" i="1"/>
  <c r="AC108" i="1"/>
  <c r="AC117" i="1"/>
  <c r="AC124" i="1"/>
  <c r="AC134" i="1"/>
  <c r="AC142" i="1"/>
  <c r="AC150" i="1"/>
  <c r="AC159" i="1"/>
  <c r="AC167" i="1"/>
  <c r="AC175" i="1"/>
  <c r="AC185" i="1"/>
  <c r="AC193" i="1"/>
  <c r="AC99" i="1"/>
  <c r="AC87" i="1"/>
  <c r="AC94" i="1"/>
  <c r="AC102" i="1"/>
  <c r="AC88" i="1"/>
  <c r="AC95" i="1"/>
  <c r="AC92" i="1"/>
  <c r="AC81" i="1"/>
  <c r="AC89" i="1"/>
  <c r="AC96" i="1"/>
  <c r="AC82" i="1"/>
  <c r="AC90" i="1"/>
  <c r="AC97" i="1"/>
  <c r="AC83" i="1"/>
  <c r="AC91" i="1"/>
  <c r="AC98" i="1"/>
  <c r="AC85" i="1"/>
  <c r="AC100" i="1"/>
  <c r="AC86" i="1"/>
  <c r="AC101" i="1"/>
</calcChain>
</file>

<file path=xl/sharedStrings.xml><?xml version="1.0" encoding="utf-8"?>
<sst xmlns="http://schemas.openxmlformats.org/spreadsheetml/2006/main" count="3126" uniqueCount="1612">
  <si>
    <t>Monday, September 13, 1:00 - 2:00 p.m. Eastern</t>
  </si>
  <si>
    <t>Group ID</t>
  </si>
  <si>
    <t>Format</t>
  </si>
  <si>
    <t>Presentation Track</t>
  </si>
  <si>
    <t>Presentation Title</t>
  </si>
  <si>
    <t>Zoom / Socio Title</t>
  </si>
  <si>
    <t>Abstract</t>
  </si>
  <si>
    <t>Presenter 1 First Name</t>
  </si>
  <si>
    <t>Presenter 1 Last Name</t>
  </si>
  <si>
    <t>Presenter 1 Full</t>
  </si>
  <si>
    <t>Co-Presenter 1 First Name</t>
  </si>
  <si>
    <t>Co-Presenter 1 Last Name</t>
  </si>
  <si>
    <t>Co-Presenter 1 Full</t>
  </si>
  <si>
    <t>Co-Presenter 2 First Name</t>
  </si>
  <si>
    <t>Co-Presenter 2 Last Name</t>
  </si>
  <si>
    <t>Co-Presenter 2 Full</t>
  </si>
  <si>
    <t>Co-Presenter 3 First Name</t>
  </si>
  <si>
    <t>Co-Presenter 3 Last Name</t>
  </si>
  <si>
    <t>Co-Presenter 3 Full</t>
  </si>
  <si>
    <t>Co-Presenter 4 First Name</t>
  </si>
  <si>
    <t>Co-Presenter 4 Last Name</t>
  </si>
  <si>
    <t>Co-Presenter 4 Full</t>
  </si>
  <si>
    <t>Co-Presenter 5 First Name</t>
  </si>
  <si>
    <t>Co-Presenter 5 Last Name</t>
  </si>
  <si>
    <t>Co-Presenter 5 Full</t>
  </si>
  <si>
    <t>Co-Presenter 6 First Name</t>
  </si>
  <si>
    <t>Co-Presenter 6 Last Name</t>
  </si>
  <si>
    <t>Co-Presenter 6 Full</t>
  </si>
  <si>
    <t>Tech Needs</t>
  </si>
  <si>
    <t>Presenters</t>
  </si>
  <si>
    <t>Description</t>
  </si>
  <si>
    <t>CTRL+F to Search</t>
  </si>
  <si>
    <t>P1</t>
  </si>
  <si>
    <t>Panel</t>
  </si>
  <si>
    <t>Collaborative Engagement</t>
  </si>
  <si>
    <t>A Collaborative, Cross-Campus “CURE” for Faculty, Student, and Community Connection</t>
  </si>
  <si>
    <t>This panel considers the evaluation of a multi-class, cross-campus course-based undergraduate research experience (CURE). Beyond presenting data concerning the CURE’s impact on students’ research confidence, knowledge, and interest, panelists will discuss the experience of CURE delivery and participation from the perspective of enrolled students, student research partners, and faculty.</t>
  </si>
  <si>
    <t>Katherine</t>
  </si>
  <si>
    <t>Mclean</t>
  </si>
  <si>
    <t>David</t>
  </si>
  <si>
    <t>Bish</t>
  </si>
  <si>
    <t>Nathan</t>
  </si>
  <si>
    <t>Kruis</t>
  </si>
  <si>
    <t>Samantha</t>
  </si>
  <si>
    <t>Penascino</t>
  </si>
  <si>
    <t>Rachel</t>
  </si>
  <si>
    <t>Russell</t>
  </si>
  <si>
    <t>Jazzmine</t>
  </si>
  <si>
    <t>McCauley</t>
  </si>
  <si>
    <t>Jazzmine McCauley</t>
  </si>
  <si>
    <t>Kerian</t>
  </si>
  <si>
    <t>Martinez Pitre</t>
  </si>
  <si>
    <t>Kerian Martinez Pitre</t>
  </si>
  <si>
    <t>No special technological support is requested for this panel. (I would also like to note here the inclusion of two additional two research partners on this panel, who could not be added into the co-presenter boxes below for lack of space: Jazzmine McCauley, Penn State Altoona, and Kerian Martinez Pitre, Penn State Greater Allegheny)</t>
  </si>
  <si>
    <t>This panel will discuss the experience and evaluation of a multi-class, cross-campus course-based undergraduate research experience (CURE). Implemented within an introductory-level course in criminal justice, this CURE specifically sought to engage early-career students in “real” faculty research, an opportunity typically reserved for advanced students (and disproportionately offered within STEM fields). Moreover, in its involvement of several class sections across three campus locations, this project endeavored to create meaningful student and faculty research connections that extended beyond a single semester. Indeed, this panel will serve as evidence of such enduring partnerships, with participation from CURE-enrolled students, undergraduate student research partners, and faculty instructors (both with and without a research orientation).
Beyond engaging in a discussion of challenges, successes, and “lessons learned” from the CURE’s initial offering, panelists will present and reflect upon formal evaluation data collected in Fall 2020. Pre- and post-test surveys, as well as open-ended student reflections, attempted to assess the impact of CURE participation on enrolled students’ research confidence, interest, and knowledge (real and perceived); the former instruments additionally sought to capture the impact of research on students’ feelings of peer, campus, and community connectedness. Quantitative and qualitative analysis of both survey and reflection data was conducted collaboratively by faculty and student research partners, an opportunity that led to unique insights on student’ experiences with not only research, but remote learning in the context of the pandemic.  </t>
  </si>
  <si>
    <t>P2</t>
  </si>
  <si>
    <t>Student Publishing Partnerships for Engaged Scholarship</t>
  </si>
  <si>
    <t>Learn new approaches to student publishing partnerships as this panel shares perspectives from a student, student intern, instructor, and support staff. We will share examples from a community that encourages democratization of knowledge by creating a culture that values student publishing partnerships and emphasizes opportunities to share these creations more broadly and openly.</t>
  </si>
  <si>
    <t>Amanda</t>
  </si>
  <si>
    <t>McAndrew</t>
  </si>
  <si>
    <t>Beth</t>
  </si>
  <si>
    <t>Osnes</t>
  </si>
  <si>
    <t>Elise</t>
  </si>
  <si>
    <t>Rosado</t>
  </si>
  <si>
    <t>Megan</t>
  </si>
  <si>
    <t>McHugh</t>
  </si>
  <si>
    <t/>
  </si>
  <si>
    <t>The Collective for Advancement of Multimodal Participatory Publishing (CAMPP) is an Innovation Incubator initiative through University of Colorado Boulder’s Arts &amp; Science Support of Education Through Technology (ASSETT). We aim to build a community that encourages the democratization of knowledge by creating a culture that values student publishing partnerships and emphasizes opportunities to share these creations more broadly and openly. By creating non-disposable assignments (assignments that live beyond the time and space of a single course), students can co-create material that serves to democratize equitable access to knowledge through websites and open access portals. During this panel, you will learn about the overall approach, our projects and hear from the distinct perspectives of each player in this engaged scholarship project: a student in the class, a student intern supporting the projects, an education technology staff expert, and an instructor implementing this approach in her courses. Two projects will be used as examples of the creation of Open Educational Resources that provides participatory activities for engaging students. As part of the democratization effort, one project involves college students in adapting the Project Drawdown list of top climate solutions to be accessible to 5th grade readers in both English and Spanish. Another project, the Community Performance Toolbox, is an online resource that features the contributions of Performance and Community Engagement students. Both of these projects offer tools for engagement through an Open Educational Resource (OER) offered freely to anyone anywhere.</t>
  </si>
  <si>
    <t>P3</t>
  </si>
  <si>
    <t>Promoting Engaged Scholarship Through Seed Grants: University of Delaware’s Partnership for Public Education Fellowship Program</t>
  </si>
  <si>
    <t>Promoting Engaged Scholarship Through Seed Grants: University of Delaware’s Partnership for Public Education FellowshipProgram</t>
  </si>
  <si>
    <t>The University of Delaware's Partnership for Public Education has provided seed funding to support emerging partnerships with public education partners. In this session, we describe the fellowship program design and purpose, and hear from three fellows about how this program supports engaged research and benefits the broader education community.</t>
  </si>
  <si>
    <t>Elizabeth</t>
  </si>
  <si>
    <t>Farley-Ripple</t>
  </si>
  <si>
    <t>Roderick</t>
  </si>
  <si>
    <t>Carey</t>
  </si>
  <si>
    <t>Katrina</t>
  </si>
  <si>
    <t>Morrison</t>
  </si>
  <si>
    <t>Soslau</t>
  </si>
  <si>
    <t>This panel session features a University-wide initiative to seed partnerships between faculty and staff and the larger public education community in Delaware.  Launched by UD’s Partnership for Public Education four years ago, this program seeks to provide funding for emerging partnerships and/or capacity building toward partnership goals.  It has the specific objectives of a) incentivizing mutually-beneficial projects with education partners, particularly for faculty and staff without engagement expectations in their workload, b) advancing engaged scholarship and develop models of engaged scholarship across campus, c) mobilizing campus resources to address issues of equity in public education. In its first four years, the initiative has funded eight fellowswhose work is making a difference in Delaware communities while also advancing the research and teaching missions of the University.
The session is structured in two parts.  First, we focus on the objectives, design, and implementation of the fellowship program. Second, we interview three faculty fellows whose work features engaged scholarship with marginalized communities: the Need in Deed Critical Service Learning Collaborative; the Black Boys Mattering Project; and the Restorative Practices Research-Practice Partnership. Questions focus on how engagement supports research agendas and/or identities as scholars, how the Fellows program contributed to the work, and what lessons can be learned for this and other engaged scholarship-focused initiatives. Last, we conclude with an opportunity for discussion among participants.</t>
  </si>
  <si>
    <t>P4</t>
  </si>
  <si>
    <t>Assessment of Engagement</t>
  </si>
  <si>
    <t>Unpacking and Assessing the Tenets of Critical Service Learning</t>
  </si>
  <si>
    <t>The focus of this panel is to examine and discuss the theoretical, application, and assessment of Mitchell’s (2008, 2014) original three tenets of Critical Service Learning (CSL)—authentic relationships, a social change orientation, and redistribution of power—as well as the recently added fourth tenet, futurity (Mitchell &amp; Latta, 2020).</t>
  </si>
  <si>
    <t>Kiesha</t>
  </si>
  <si>
    <t>Warren-Gordon</t>
  </si>
  <si>
    <t>Jessica</t>
  </si>
  <si>
    <t>Lee</t>
  </si>
  <si>
    <t>Laura</t>
  </si>
  <si>
    <t>Waver</t>
  </si>
  <si>
    <t>Susan</t>
  </si>
  <si>
    <t xml:space="preserve">Crisafulli </t>
  </si>
  <si>
    <t>Adam</t>
  </si>
  <si>
    <t>Kuban</t>
  </si>
  <si>
    <t>Adam Kuban</t>
  </si>
  <si>
    <t>We will need the ability for each panelist to share their screen at some point during the presentation. Additionally we have a total of 6 panelist (5 co-presenters in addition to the primary presenter). The information for the 5th co-presenter is: Adam Kuban, Ball State University, Department of Journalism, ajkuban@bsu.edu</t>
  </si>
  <si>
    <t>Mitchell’s (2008) seminal literature review highlighted the differences between traditional and critical forms of service-learning, while adding her voice to those calling for a shift from the charity and project-based models towards social change models of community-based learning. Furthermore, within critical service learning (CSL) she explicitly calls for greater “attention to social change, work to redistribute power, and the development of authentic relationships” as the three central strategies (or tenets) to enacting “community-based pedagogy with explicit aims toward social justice” (Mitchell, 2013, p. 263). Recently, Mitchell and Latta (2020), added a fourth tenet that urges those engaged in critical service learning to "consider how (or if) critical service learning should be concerned with futurity" (p. 4). Futurity, or the "ways that groups imagine and produce knowledge about futures" (Goodyear-Ka'opua, 2019, p. 86), challenges scholars and practitioners to reflect deeply on how the operationalization of each tenet might produce changes within the future.
During this session, panel discussants we will offer a brief overview of Mitchell’s (2008, 2014) original tenets of CSL, as well as the newly added fourth tenet, futurity (Mitchell &amp; Latta, 2020). Then, drawing on their year-long work as members of the 2020–2021 Indiana Campus Compact Faculty Fellows Program, the panelists will discuss their findings from a qualitative research study which focused on the ways in which to operationalize and measure each tenet. The panel will conclude with a discussion of the implications this research has for the future of the field.   </t>
  </si>
  <si>
    <t>P5</t>
  </si>
  <si>
    <t>Methods for Engagement</t>
  </si>
  <si>
    <t>Collaboration for Policy Impact</t>
  </si>
  <si>
    <t>This panel will discuss the Nebraska Education Policy Research Lab which is a recently developed collaboration between the Nebraska Department of Education (NDE) and researchers at the University of Nebraska to conduct rigorous research for the purpose of informing policy solutions that can be shared and applied widely.</t>
  </si>
  <si>
    <t>Tami</t>
  </si>
  <si>
    <t>Williams</t>
  </si>
  <si>
    <t xml:space="preserve">Hefley </t>
  </si>
  <si>
    <t>Josie</t>
  </si>
  <si>
    <t>Gatti Schafer</t>
  </si>
  <si>
    <t>Hongwook</t>
  </si>
  <si>
    <t>Suh</t>
  </si>
  <si>
    <t>The Nebraska Education Policy Research Lab is a recently developed collaboration between the Nebraska Department of Education (NDE) and researchers at the University of Nebraska to conduct rigorous research for the purpose of informing policy solutions that can be shared and applied widely. This model of multi-stakeholder collaboration can be replicated by others. The panel discussion will share the method of engagement involving University faculty, graduate students, NDE, and the broader community. Participants will also learn about the technology systems used in collaborating with sensitive data. Participants will briefly learn about the Lab and hear from each stakeholder the important considerations and risks of collaboration from that stakeholder perspective. After robust opportunity of dialogue, participants will leave with a fillable framework to help ignite their next multi-stakeholder collaboration.
Learning Objective: Participants will understand the varied perspectives of a multi-stakeholder collaboration by hearing directly from varied, key stakeholders. Participants will be given tools to apply panel concepts to their next multi-stakeholder collaboration.
Outline:
3 minutes each:
	Nebraska Education Policy Lab logic model and overview
	University Educational Leadership Department perspective
	NDE Executive Leadership perspective
	University Public Affairs Policy perspective
	NDE Research and Evaluation perspective
	University Data and Statistics perspective
	University Educational Leadership graduate student perspective
	University Data and Statistics graduate student perspective
	recap of how these perspectives fit into the Lab logic model and overview
15 minutes – Q/A conversation and dialogue
18 minutes - present fillable framework to help ignite their next multi-stakeholder collaboration and cushion of time.</t>
  </si>
  <si>
    <t>S1A</t>
  </si>
  <si>
    <t>Symposium</t>
  </si>
  <si>
    <t>Going Greene: Collaboration to  Improve Learning &amp; Increase Outdoor Recreation</t>
  </si>
  <si>
    <t>Going Greene: Collaboration to  Improve Learning &amp; Increase Outdoor Recreation ● Collective Greens</t>
  </si>
  <si>
    <t>Working together, members of a rural, low-income community and faculty from two universities and three disciplines (exercise, psychology, special education) created a program to increase graduate rates of at-risk students by having service-learning tutors provide exposure to outdoor learning experiences. Particularly for minority and low-income students, graduation rates dramatically increased.</t>
  </si>
  <si>
    <t>Jeannie</t>
  </si>
  <si>
    <t>Golden</t>
  </si>
  <si>
    <t>Tamlyn</t>
  </si>
  <si>
    <t>Shields</t>
  </si>
  <si>
    <t>Tosha</t>
  </si>
  <si>
    <t>Owens</t>
  </si>
  <si>
    <t>Sarah</t>
  </si>
  <si>
    <t>Hayes</t>
  </si>
  <si>
    <t>This symposium will focus on three aspects of this collaborative project. First are the needs and contributions of the community of Greene County, second is the cooperation between two universities and among three disciplines, and third is the opportunities that undergraduate service-learning students have to obtain unique training and experience with at-risk, low-income, minority students. Greene County is a rural community that had poor graduation rates, particularly among minority and low-income students. It also had a need for safe outdoor recreational opportunities for its families. The community came together with East Carolina University (ECU) and the University of North Carolina Wilmington (UNCW) to install a Track Trail in a local park for family recreation. A field trip of Greene County at-risk high school students to UNCW focusing on outdoor recreation careers involved several ECU and UNCW faculty and students. ECU psychology and special education professors and graduate students provided training in behavior management and instructional strategies to service-learning undergraduates for tutoring at-risk students. Part of the training used Mursion (TeachLivE™, 2015), which involves simulated training with avatars representing students in a classroom so that tutors could practice teaching and receive feedback regarding their interactions. Training also included methods for tutoring outdoors, using whiteboards and integrating active and recreational learning strategies. Over a ten-year period, nearly 120 service-learning undergraduates received a combined 800 hours of training and provided approximately 4800 hours of tutoring to 560 students in Greene County. High school graduation rates increased dramatically, particularly for low-income and minority students.</t>
  </si>
  <si>
    <t>S1B</t>
  </si>
  <si>
    <t>Collective Greens</t>
  </si>
  <si>
    <t>The South Jackson Community Garden occupies a formal vacant lot in Lima, Ohio. The garden is an ongoing 3-year project between a collective of 12 organizations joined together to cultivate and encourage food security, wellness, and education by planting, maintaining, and harvesting 12 raised garden beds, and providing open-space programming.</t>
  </si>
  <si>
    <t>Tameka</t>
  </si>
  <si>
    <t>Sims</t>
  </si>
  <si>
    <t>The South Jackson Community Garden(SJCG) is the pilot project of the Ohio Land Exchange(OH/LEX) program, which seeks to connect city and county land banks to the resources of The Ohio State University(OSU) to implement social, technical, and environmental strategies for the (re-)use of vacant land in small and mid-sized legacy cities throughout the state. 
In 2015, an Impact Grant from the Office of Outreach and Engagement funded the OH/LEX pilot-project in Lima, OH. This initial effort produced new forms of data on vacant land in Lima and advanced innovative approaches to engage stakeholders and highlight potential forms of vacant land reuse through the development of arts-based events and displays. 
Through a series of discussions between multiple stakeholder groups, it was determined that food security is a critical issue throughout the Lima community and should be the focus of our pilot project. In 2018 stakeholders landed on 200 South Jackson Street as the optimal location for sustainable food, health, and wellness venture. 
Since then, the site continues to be transformed into an active community hub providing 12 raised garden beds, an Ohio native perennial garden, a program event lawn, and an open drive that serves as a station for mobile clinics and food bank distribution trucks. While the onset of the COVID_19 has slowed this work's progress, it did not stop a successful first harvest in September of 2020. Today dedicated community members and stakeholders continue to work to establish SJCG as an official non-profit organization.</t>
  </si>
  <si>
    <t>S2A</t>
  </si>
  <si>
    <t>Engagement for Equity, Inclusion, and Anti-Racism</t>
  </si>
  <si>
    <t>“Cracks Between Worlds Serve as Gateways”: Reconsidering Insider-outsider Boundaries</t>
  </si>
  <si>
    <t>“Cracks Between Worlds Serve as Gateways”: Reconsidering Insider-outsider Boundaries ● Engaging Families in STEM Learning: Leveraging Stories, Discourse, and Community Assets ● Storytelling as Engagement: Community Natural Resource Management in Nigeria</t>
  </si>
  <si>
    <t>The proposed talk addresses interrelated issues of outsiders and insiders, allies and accomplices, and communities and community membership by analyzing a collaborative storytelling project between six undergraduates and several Latinx community leaders. Permeating the project were questions about who may claim the city in the collective “ours.” Provisionally embracing the notion that Latinx activist scholar Gloria Anzaldúan’s theories are “borderless,” I, a white scholar, ask symposium participants to collaboratively generate pragmatic strategies to help engaged scholars, students, and our community partners cross identity and community borders to “make possible new forms of community and new types of social action.”</t>
  </si>
  <si>
    <t>Laurie</t>
  </si>
  <si>
    <t>Grobman</t>
  </si>
  <si>
    <t>The proposed talk addresses interrelated issues of outsiders and insiders, allies and accomplices, and communities and community membership by analyzing a collaborative storytelling project between six undergraduates and several Latinx community leaders. The project’s primary goal, in the words of the community partners, was to “replace negative perceptions with more accurate, positive stories of the city and its people.” Together, we produced and disseminated 250 books and a website (https://insideoutrdg.wixsite.com/mysite) of collaborative storytelling).
This successful outcome—though significant--belies the complicated and fraught questions we confronted throughout: Who is an insider? Who is an outsider? Who may and may not claim the city in the collective “ours?” These issues were compounded in this partnership by a sharp divide expressed by a local leader, quoted in fivethirtyeight.com: “The city is where ‘those folks’ live,” and suburbanites “have a very negative opinion of who’s living in the city.” The city is 67% Latinx, and the suburbs 75% white.
As a humanist and engaged scholar, I theorize these complexities through late Latinx scholar activist Gloria Anzaldúa’s claim that crossing identity and community borders “make[s] possible new forms of community and new types of social action.” Provisionally embracing the notion that “Anzaldúan thought is borderless,” I, a white scholar living in the Reading suburbs, ask symposium participants to join me as we look to the possibilities of Anzaldúa’s claim – and hope -- that boundaries “are porous and the cracks between worlds serve as gateways.” My talk will include community partners’s voices, possibly in person.</t>
  </si>
  <si>
    <t>S2B</t>
  </si>
  <si>
    <t>Engaging Families in STEM Learning: Leveraging Stories, Discourse, and Community Assets</t>
  </si>
  <si>
    <t>This presentation focuses on a community engagement project that explores family learning supported through University faculty and graduate students. The project involved families in learning about coding through the cultural practice of storytelling. The presentation will share the perspectives of the participants through their reflections and comments during the learning sessions in addition to exploring the critical practices that supported family learning. </t>
  </si>
  <si>
    <t>Lynn</t>
  </si>
  <si>
    <t>Hodge</t>
  </si>
  <si>
    <t>Rebecca</t>
  </si>
  <si>
    <t>Layton</t>
  </si>
  <si>
    <t>Lindquist</t>
  </si>
  <si>
    <t>The presentation explores a community engagement project that focused on family learning about coding. The project leveraged the cultural practice of storytelling by developing stories as a way to make coding relevant and connected to their lived experience. Interviews data from the families and the stories themselves will be shared to understand the potential of stories to open up spaces of STEM learning. 
The outcomes for participants include:
1. Understanding the theoretical background of the project that includes a focus on cultural practices that make STEM meaningful to families.
2. Sharing out prompt: How have you effectively engaged families?
3. Background to the project including a description of the activities of the coding workshops for families
4. Sharing out prompt: What are some activities that you have conducted that engage families in learning?
5. Sharing the perspectives and stories of the families and how these opened up opportunities to learning about coding
6. Sharing lessons learned and areas for growth in the next iteration
7. Sharing out: Questions and comments 
8. Concluding thoughts. </t>
  </si>
  <si>
    <t>S2C</t>
  </si>
  <si>
    <t>Storytelling as Engagement: Community Natural Resource Management in Nigeria</t>
  </si>
  <si>
    <t>Relying entirely on qualitative methods including a storytelling activity that the author designed, this presentation demonstrates the importance of utilizing story as empirical data. The presentation also shows how story in research that draws on literary conventions makes it more palatable for non-academic audiences thus promoting resource management and engagement.</t>
  </si>
  <si>
    <t>Talitha</t>
  </si>
  <si>
    <t>Pam</t>
  </si>
  <si>
    <t>In Nigeria, unsuccessful natural resource management strategies have caused policymakers and scholars to reconsider the role of the community in resource use and conservation. The community’s role is especially important since various resource users rely on and relate to the land in multiple often conflicting ways, sometimes even to the point of death. Storytelling can be one way for communities and resource users to address issues pertaining to land tenure, citizenship/ownership, economic and societal status, governance, gender, institutions, residual post-colonial and international paradigms that impede the feasibility of sustainable community natural resource management. Relying entirely on qualitative methods including a storytelling activity that the author designed, this presentation explores the researcher's personal experience and how story was used as a way to elicit community members’ views on sustainability. It demonstrates how she utilized story to investigates what it means to be connected to place and how displacement for conservation can negatively impact a community. The presentation focuses on the importance of utilizing story as empirical data and in the analysis. This session will include a “research finding” story, so that session attendees may experience the power of storytelling. It concludes that story in research that draws on literary conventions makes it more palatable for non-academic audiences and is an excellent way to promote resource management and community engagement.</t>
  </si>
  <si>
    <t>S3A</t>
  </si>
  <si>
    <t>Toward a Better Understanding of Effective Student Preparation Practices</t>
  </si>
  <si>
    <t>Toward a Better Understanding of Effective Student Preparation Practices ● Service Learning Across Disciplines Benefits Students and Communities ● Trust Me: Developing Engaged Scholars in a CEnR Methods Course</t>
  </si>
  <si>
    <t>Student preparation for off-campus work is a critical, yet often underdeveloped element of successful community-university partnerships. I therefore conducted a series of interviews with members of community organizations about their practices and preferences related to student preparation. I conclude with an original, theoretically grounded framework to guide student preparation efforts.</t>
  </si>
  <si>
    <t>Lassen</t>
  </si>
  <si>
    <t>Student preparation for off-campus work is a critical element of successful community-university partnerships. Achieving informed, equitable relationships with community partners requires mindful preparation on the part of students. College and university students interested in working with community partners may have little or no experience with the key elements of community-engaged learning, including the history, structure, and social dynamics of a partner organization. Faculty and community partners may therefore provide orientation materials and conversations prior to the beginning of student work off-campus. Yet these experiences are often brief and only loosely coordinated, leaving students with separate experiences that may not build on one another. While community partners are best positioned to provide critical insight into the communities they serve and the subjects they are working on, for example, many necessarily spend most of their limited orientation time with students discussing issues related to logistics and paperwork—topics that could effectively be addressed elsewhere. At the same time, these issues are rarely discussed at length in existing literature. Though many studies reference student preparation as an important element of community-university partnerships, few systematically consider how to best approach such efforts. In this study, I therefore conduct a series of interviews with staff members at a number of community organizations in a Midwestern city to more fully capture practices, attitudes, and preferences related to student preparation. Building on these insights, I create a theoretically grounded framework to more effectively guide the design, coordination, and implementation of student preparation activities and resources.</t>
  </si>
  <si>
    <t>S3B</t>
  </si>
  <si>
    <t>Service Learning Across Disciplines Benefits Students and Communities</t>
  </si>
  <si>
    <t>Service Learning is a powerful pedagogy tool to instill deep learning and empathy in students and benefit communities. Data from evaluation of SL-designated courses shows that students are, better informed about the application of classroom-gained knowledge and are developing an understanding of community issues and becoming more engaged.</t>
  </si>
  <si>
    <t>Poonam</t>
  </si>
  <si>
    <t>Salhotra</t>
  </si>
  <si>
    <t>At the University of Houston-Downtown (UHD), Service Learning is practiced as a high impact practice in courses across many disciplines. UHD is a Minority-Serving and a Hispanic Serving Institute with a large percentage of first generation and first time in college students. George Kuh and others (Escofet and Rubio, 2019) have shown that Service Learning (SL) and other high impact practices are useful in engagement as well as retention of students. This is especially true for minority and first generation students as demonstrated by Pelco, et al, 2014. At UHD, each term 35 – 50 course sections are SL-designated. Students conduct SL projects related to the course subject matter in various communities around Greater Houston. In addition to other assignments, all students write guided reflections that are submitted to the Center for Community Engagement and Service Learning (CCESL). The center evaluates a percentage of the reflections using a committee-generated rubric, and other methods. The data shows that students are largely positive about their experiences with service learning. In addition, student retention and grade point averages in matched SL and non-SL sections are assessed and the data demonstrate encouraging results. UHD has a large percentage of minority students and is a commuter campus, and Service Learning is a powerful pedagogical tool to provide deeper learning, an affiliation with the university that helps in retention, and an appreciation of serving communities that may be their own.</t>
  </si>
  <si>
    <t>S3C</t>
  </si>
  <si>
    <t>Trust Me: Developing Engaged Scholars in a CEnR Methods Course</t>
  </si>
  <si>
    <t>The importance of building trust with communities is paramount in engagement scholarship. But how do we teach trust-building in a semester? This session highlights teaching strategies used in a graduate course on CEnR methods to enact principles of engagement and allow students to envision and trust themselves as engaged scholars.</t>
  </si>
  <si>
    <t>Brandy</t>
  </si>
  <si>
    <t>Walker</t>
  </si>
  <si>
    <t>Barbara</t>
  </si>
  <si>
    <t>Worley</t>
  </si>
  <si>
    <t>Portia</t>
  </si>
  <si>
    <t>Latrice Johnson</t>
  </si>
  <si>
    <t>May have a student collaborator from the class.</t>
  </si>
  <si>
    <t>In this particular interdisciplinary CEnR methods service-learning course, the focus was not only on helping graduate students learn the best practices for engaged scholarship, but also on learning how to see themselves as engaged scholars. Beyond teaching specific methodologies and general approaches for engaging communities in research projects, this class enacted principles of community engagement within the class itself to model how trust can be built. This session will provide an outline of the class and highlight how the assignments and class activities allowed students to overcome similar barriers that communities face when engaging in something that may seem new and daunting—RESEARCH! Additionally, this presentation highlights gains in graduate student learning about how they came to trust each other as a community working toward common goals, and trust themselves as they grew in their own self-efficacy as researchers. Methods of community-engaged practice were applied in this graduate course in ways that shifted the paradigm for students in their research journey and helped them envision a future for themselves in engaged scholarship.
Participants will learn specific teaching strategies to model principles of engagement scholarship and student outcomes around self-efficacy as engaged scholars.</t>
  </si>
  <si>
    <t>W1A</t>
  </si>
  <si>
    <t>Workshop</t>
  </si>
  <si>
    <t>Evaluating Long-Term Community Engagement</t>
  </si>
  <si>
    <t>Through the placement of a faculty member in the community, the Archway Partnership model provides the foundation for sustained relationships between Georgia communities and higher education resources in promoting community and economic development. This workshop will showcase several tools used by the Archway Partnership to evaluate long-term collaboration and engagement. </t>
  </si>
  <si>
    <t>Sam</t>
  </si>
  <si>
    <t>Perren</t>
  </si>
  <si>
    <t>Rosanna</t>
  </si>
  <si>
    <t>Cruz-Bibb</t>
  </si>
  <si>
    <t>Since 2005, the Archway Partnership has adopted a community-driven approach to higher education partnerships in order to facilitate community and economic development in rural Georgia. Each Archway Partnership community has a dedicated university faculty member who works every day in the community and serves as a convener and neutral third party facilitator. Local stakeholders work together with the faculty member to develop a course of action to engage the community on critical locally-identified issues such as healthcare, leadership development, education, quality of life, and economic development. 
Once a work plan is established, Archway faculty members engage potential partners from a variety of disciplines on campus. Students and faculty are enlisted to assist with providing data, research, or other expertise that will contribute to building a more vital community. 
As all of this work occurs in communities, Archway faculty also evaluate communities’ success over time using several tools, including: project value estimations and return on investment calculations; faculty, student, and community member questionnaires; analysis of secondary data indices; and the Wilder Collaboration Factors Inventory, a tool developed by Mattessich, Murray-Close, and Monsey (2001), to measure how collaborative groups change over time. 
The Archway Partnership now has several years of data points for each component of its evaluation plan. In this workshop, Archway faculty will analyze these data and lead a discussion on how other institutions can use similar methods and tools to evaluate the strength and impact of their work in engaging communities.</t>
  </si>
  <si>
    <t>W2A</t>
  </si>
  <si>
    <t>Latin@ Stories Across Ohio: Performance and Oral History</t>
  </si>
  <si>
    <t>Latin@ Stories Across Ohio: Performance and Oral History ● Providing Business Workshops and Assistance to LatinX Entrepreneurs</t>
  </si>
  <si>
    <t>What difference does it make to Latina/o/x students if their classes or extra-curriculum activities reflect the history, experiences and knowledge of their communities and families? This presentation focuses on community building in the classroom as a model for engagement outside the university as we come together to learn about our lived experiences.</t>
  </si>
  <si>
    <t>Elena</t>
  </si>
  <si>
    <t>Foulis</t>
  </si>
  <si>
    <t>Heder</t>
  </si>
  <si>
    <t>Ubaldo</t>
  </si>
  <si>
    <t>Lidia</t>
  </si>
  <si>
    <t>Garcia Berrelleza</t>
  </si>
  <si>
    <t>Manuel</t>
  </si>
  <si>
    <t>Bautista</t>
  </si>
  <si>
    <t>Stefania</t>
  </si>
  <si>
    <t>Torres-Grisales</t>
  </si>
  <si>
    <t>In the Spring of 2019, Elena Foulis, faculty member at the Ohio State University, invited 4 students to create a performance piece centered around Latina/o oral history. The performance was based on the experiences on language, Spanish and English, of oral history narrators from the Oral Narratives of Latin@s in Ohio (ONLO). The performance piece titled, Spanish in Ohio: Reflections on loss, gain, acceptance and belonging, was presented to a bilingual audience during the conference “Latino/a/x Issues” at Bowling Green State University. The success and positive feedback from this performance, both for the group ensemble and the audience, prompted Foulis to devise a new performance in the 2019-2020 academic year. For this second performance, titled, Performing Ourselves, Performing our Histories, the ensemble has created a series of poems, monologues, and dialogues inspired by the ONLO archive but that also includes each ensemble member’s personal connection and experiences as Latinas/os/x in Ohio. This type of project incorporates students’ cultural ways of knowing and doing.
This workshop will provide a culturally engaging model for working with Latina/o/x students that enhances our sense of belonging, bicultural and bilingual experiences, and racial or ethnic identity. We will discuss steps on how to devise an ethnographically informed performance and offer a model for using oral histories as knowledge production that highlights community collaboration as a source of pride and honor. The workshop is highly interactive and will ask the audience to reflect on best practices for engaging in fruitful conversations about language, culture, and belonging.</t>
  </si>
  <si>
    <t>W2B</t>
  </si>
  <si>
    <t>Providing Business Workshops and Assistance to LatinX Entrepreneurs</t>
  </si>
  <si>
    <t>This presentation will provide an overview of an outreach program designed to provide business acumen and assistance to LatinX entrepreneurs and share lessons learned from the implementation of the program.</t>
  </si>
  <si>
    <t>Lundbohm</t>
  </si>
  <si>
    <t>James</t>
  </si>
  <si>
    <t>Leiman</t>
  </si>
  <si>
    <t>This presentation will provide an overview of the Mano Amiga Program at the University of Minnesota Crookston.  This free outreach program provides a 6-week business course to LatinX entrepreneurs and business owners.  Additionally, participants in this program have access to no-cost technical assistance and learning communities.   This workshop will share best practices and lessons learned in serving LatinX entrepreneurs, and help participants identify how they might best serve under-represented entrepreneurs at their institution. 
Attendees of this interactive presentation will:
	Learn about a unique outreach and engagement project to provide business education, technical assistance and learning communities to LatinX entrepreneurs.
	Recognize best practices, challenges and lessons learned when engaging with LatinX entrepreneurs.
	Understand the best ways to reach out and engage with this population (i.e. marketing).
	Examine needs of under-represented entrepreneurs and identify ways to serve this population. 
 </t>
  </si>
  <si>
    <t>W3A</t>
  </si>
  <si>
    <t>Technologies of Engagement</t>
  </si>
  <si>
    <t>Using SIM City to Enhance Community Engagement</t>
  </si>
  <si>
    <t>Using SIM City to Enhance Community Engagement ● Prison Higher Education: Shrinking the Prison to School Pipeline</t>
  </si>
  <si>
    <t>Justice in Our Community is a foundational course and introduces students to the complexity of crime, health of a community and agents of justice. Students engage in the course content in a community-based hybrid format which, requires each student to spend half of the credit hours working with our community partners at the Dornsife Center for Neighborhood Partnerships. Each course unit students see the application of the content via traditional readings but, also must apply the information during their community engagement and by using SIM City, a virtual urban planning game. </t>
  </si>
  <si>
    <t>Cyndi</t>
  </si>
  <si>
    <t>Rickards</t>
  </si>
  <si>
    <t>This session will showcase a community-based hybrid course, Justice in Our Community, which utilizes in-class lectures, SimCity online simulation, and partnerships with a community organization to explore agents of justice in urban communities. Using SimCity, students manipulate the very agents of justice we read about to experience how such agents are intricately linked. At the same time, students meet for two hours each week with our community partner at the Dornsife Center, to work with disenfranchised community members in need of support in the very areas identified as agents of justice (E.g.: housing, access to healthy food, healthcare, employment, and education). 
SimCity technology was added to this community-based learning course to assist students in understanding the interconnectedness of social structures necessary to obtain community health and justice. Linked here is a pilot example of how SIM City is currently used as a pedagogical tool to meet learning objectives
This presentation will demonstrate how simulation technology can be utilized to address macro-issues or structural issues of a community and compliment the personal interactions and learning which takes place in the community. Participants will utilize the technology in an active learning assignment and given tools for reflection and evaluation which may be utilized in their classes. </t>
  </si>
  <si>
    <t>W3B</t>
  </si>
  <si>
    <t>Prison Higher Education: Shrinking the Prison to School Pipeline</t>
  </si>
  <si>
    <t>As both formerly incarcerated individuals and college graduates, those who graduate from Prison Higher education programs harbor two distinctly separate perspectives. Their mentorship could provide the bridge necessary to engage at risk youth and underserved communities with education more effectively.</t>
  </si>
  <si>
    <t>Shaelyn</t>
  </si>
  <si>
    <t>Smith</t>
  </si>
  <si>
    <t>Timothy</t>
  </si>
  <si>
    <t>Standfield</t>
  </si>
  <si>
    <t>Keith</t>
  </si>
  <si>
    <t>Rogers</t>
  </si>
  <si>
    <t>Christopher</t>
  </si>
  <si>
    <t>Dalton</t>
  </si>
  <si>
    <t>McCray</t>
  </si>
  <si>
    <t>Graduates of Prison Higher Education programs possess a unique, dual perspective. They possess the knowledge of their experiences which lead them to incarceration and they also harbor the perspective of success after failure. Many of the graduates of such programs will return home to the same communities from which they were arrested. Those communities are often underserved and provide little or no guidance or assistance to their at risk youth. Many time those youth who are on similar paths to those which led the Prison Higher Ed. Graduate to incarceration. 
            The workshop would detail a mentorship program in which graduates from Prison Higher Ed. Program would interact with at risk youth and their families to provide guidance and vital information as to the impacts of both incarceration and higher education. The graduates unique ability to speak knowledgeably on both at risk behavior and the positive impacts of pursuing a degree could serve to engage a child who struggles to see the importance of education. It also has the potential to provide direct evidence of the positive impacts of education to an otherwise neglected community.</t>
  </si>
  <si>
    <t>W4A</t>
  </si>
  <si>
    <t>Engagement in a Time of Crisis</t>
  </si>
  <si>
    <t>Leveling Up - Through First Year Engagement</t>
  </si>
  <si>
    <t>Leveling Up - Through First Year Engagement ● Reimagining the First-Year Service Requirement as an Orientation to Responsible Community Engagement</t>
  </si>
  <si>
    <t>An approach to encouraging involvement with first year students lead to the development of a tiered system of measuring varying levels of student engagement. Findings to share also include insights from students about engagement during a pandemic and perceived skills attained through their involvement.</t>
  </si>
  <si>
    <t>Marly</t>
  </si>
  <si>
    <t>Doty</t>
  </si>
  <si>
    <t>Anna</t>
  </si>
  <si>
    <t>Raffeinner</t>
  </si>
  <si>
    <t>Learning outcomes:
Participants will
	be introduced to a tiered system for analyzing student engagement
	hear about key takeaways from students regarding engagement in a pandemic
	be able to consider using similar tools to encourage first year students to level up their engagement
Outline of the session:
Present findings and multi-tiered model developed for engagement, process, and walk through of timing of project. Provide time for sharing of connected programs others are utilizing or ideas to continue to build on this idea. Time for question and answer.
Expansion of topic:
Through a fellowship with the Engagement Faculty Academy with the Student Engagement Network at Penn State, I worked with a current student to compile the engagement activities of first year students across Penn State during the pandemic. Analyzing this data, yielded a categorization of levels of engagement of first year students and skills they self-reported through their involvement. Students were also asked about what they viewed as the top contribution to being involved on campus. This data was gathered during the academic year of 2020-2021. The levels of engagement were assigned defining attributes and a cooresponding "badge" of engagement. Following the end of their first year, students will be sent the badge, information about their level of involvement, and information about how to advance to the next level if they choose through their sophomore year. The student whom worked on the project would be a co-presenter and be able to share from a student perspective.</t>
  </si>
  <si>
    <t>W4B</t>
  </si>
  <si>
    <t>Reimagining the First-Year Service Requirement as an Orientation to Responsible Community Engagement</t>
  </si>
  <si>
    <t>The First-Year Community Engaged Learning graduation requirement at The College of New Jersey includes service, education and reflection. With the support and feedback from partners on and off-campus, this requirement was reimagined into a two-week orientation, including a “1-Pager” used to facilitate reflection. We will introduce the model and reflection method, and review its development. Participants will be encouraged to consider how this could translate to their home institution and practice the 1-Pager reflection.</t>
  </si>
  <si>
    <t>Teitelbaum</t>
  </si>
  <si>
    <t>Brittany</t>
  </si>
  <si>
    <t>Aydelotte</t>
  </si>
  <si>
    <t>First-Year Community Engaged Learning (FYCEL) is a graduation requirement that includes service, education and reflection through an eight-hour experience that addresses the unmet needs of the local or regional community. Originally, the design of this model was student-led and was completed through a one-day experience. Over time, the efficacy of this model was questioned. With support of on and off-campus partners, a new model was developed that provided a better orientation for responsible community engagement.
The new model includes three in-class sessions of education/reflection and a half-day of service. Content for the experience was developed and is delivered by TCNJ faculty and staff. This new model better prepares students for their experience and allows for a larger impact on the community through consistent, weekly service to each partner. 
Data on the success of this model and compare to the previous model will be shared. In Fall 2020, 93% of students agreed or strongly agreed that this was a valuable experience. 
To facilitate reflection and assess students’ learning, students complete a 1-Pager reflection assignment throughout the course. After being introduced to a topic in class, students complete an assignment on their 1-Pager to demonstrate their understanding of the content. 
Examples of completed 1-Pagers will be shared and participants will be provided with a model of 1-Pager to complete throughout the workshop to practice this method. 
Breakout sessions with a faculty member, community partner and/or CEL staff will allow participants to ask questions or brainstorm how they could utilize these methods.</t>
  </si>
  <si>
    <t>W5A</t>
  </si>
  <si>
    <t>Using Journaling as an Assessment Tool for Student Engagement Experiences</t>
  </si>
  <si>
    <t>Using Journaling as an Assessment Tool for Student Engagement Experiences ● Engaging Science: Student Stories of Experiences in Science</t>
  </si>
  <si>
    <t>Join us to learn how to develop a series of narrative prompts and rubrics that will guide students through the inquiry cycle and effectively reflect on their learning. Participants will leave with a copy of a workbook and strategies for assessing engagement experiences.</t>
  </si>
  <si>
    <t>Haley Jean</t>
  </si>
  <si>
    <t>Sankey</t>
  </si>
  <si>
    <t>Jane</t>
  </si>
  <si>
    <t>Sutterlin</t>
  </si>
  <si>
    <t>Maria</t>
  </si>
  <si>
    <t>Scalzi Wherely</t>
  </si>
  <si>
    <t>The practice of journaling can be an effective way to capture the learning and growth that occurs as the result of an engagement experience. However, if students aren’t skilled in relaying the depth of their learning, or coached on how to do so appropriately, the importance of the experience may go uncaptured. Carefully crafted journal prompts, designed with inquiry-based learning in mind, along with guidance and the communication of clear expectations can provide a platform for journaling to be a valid learning assessment.
To assist those who wish to use journaling as an effective assessment tool, we have created a workbook, Journaling: An Assessment Tool for Student Engagement Experiences. This workshop will review the workbook and introduce the tools included for instructors to assist students in getting the most out of their engagement experience through reflection.</t>
  </si>
  <si>
    <t>W5B</t>
  </si>
  <si>
    <t>Engaging Science: Student Stories of Experiences in Science</t>
  </si>
  <si>
    <t>Curriculum connecting content to students’ experiences has been lacking in content areas, especially science. The methods discussed here, in contrast, help build lasting memories and meaningful connections while building student reflective capabilities on content examined in Zoom-based oral journals. Students engage in scientific research through Course-Based Undergraduate Experiences utilizing crowdsourcing.</t>
  </si>
  <si>
    <t>Mary Ann</t>
  </si>
  <si>
    <t>Mary</t>
  </si>
  <si>
    <t>The presentation will utilize PowerPoint for notes and examples, as well as prerecorded short Zoom videos. Additionally, during the presentation, Zoom polls and or TopHat polls will be used, so that participants in the workshop should have access to a browser or cell phone to participate in the questions. </t>
  </si>
  <si>
    <t> 
“Cookbook” experiments in science classes portray content, but preconceived answers reduce the experience for students. One answer to creating new engaging experiences has been Undergraduate Research Experiences (UREs) and Course-Based Undergraduate Research Experiences (CUREs). Both programs aim to engage students in research projects, but design aspects focus on the scientific processes and performance of skills. This work, in contrast, examines experiential learning via CUREs on how students connect to the content examined with their life experiences and reflections using storytelling. These methods can help students portray knowledge gained and deemed relevant as well as guide students to explain complex concepts to an untrained population. Additionally, their weekly stories provide an outlet for students to practice as part of reflective learning. Preliminary results from methods incorporated into three courses with multiple projects will be examined. Insights into the student experience during COVID are also included due to the work’s timeframe. 
The session will be begin with a background on CUREs and reflective learning. Then modes for creating relative opportunities will be examined along with methods for assessing students. The concept of an oral journal using Zoom will be demonstrated and connected to ways to explore student learning and interests. Though focusing on current implementations in STEM, ideas for creating engagement and more importantly, ideas for expansions into other content areas will also be discussed.
Learning Outcomes include: 1) Understanding reflective learning through storytelling, 2) Connecting CUREs to student life experiences and 3) Creating new engagement opportunities in STEM and other areas.</t>
  </si>
  <si>
    <t>W6A</t>
  </si>
  <si>
    <t>Leveraging Community Partnerships and Curricular/Co-curricular Experiences Through Integrated University Programming</t>
  </si>
  <si>
    <t>Leveraging Community Partnerships and Curricular/Co-curricular Experiences through Integrated University Programming ● A Community-Engaged Collective Impact Approach to Grand Challenges: What We've Learned</t>
  </si>
  <si>
    <t>Effective strategies for incorporating curricular and co-curricular experiences through integrated programming will be presented by Professional and Community Engagement (PACE) of Penn State University. With a unique portfolio of services, PACE incorporates community-based, experiential learning experiences with demonstrated reciprocity and sustained impact.</t>
  </si>
  <si>
    <t>Richard Edward</t>
  </si>
  <si>
    <t>Smith Jr.</t>
  </si>
  <si>
    <t>Pamela</t>
  </si>
  <si>
    <t>Driftmier</t>
  </si>
  <si>
    <t>Richard</t>
  </si>
  <si>
    <t>Examine methods, strategies and outcomes for building synergy between specialized programs that include curricular and co-curricular experiences. Operating within the Outreach and Online Education division of Penn State University, Professional and Community Engagement (PACE) represents diverse units that utilize programming to create unique student and community engagement experiences. 
We will begin with an overview of the PACE structure and programs to include: 
	Philadelphia and Pittsburgh Urban Centers
	Osher Lifelong Learning Institute (OLLI)
	Shaver’s Creek Environmental Center 
	Justice and Safety Institute (JASI)
	Conferences &amp; Institutes
Next we will examine how creating interconnectedness between specialized programming can be used to meet specific needs of both students and the communities served while advancing university themes and priorities. Participants will learn methods PACE has developed to integrate these programs around shared goals and review their specific impact(s) on university and community partnerships. 
To conclude, we will explore challenges and lessons learned throughout PACE program integration and facilitate discussion on how participants can utilize our findings for implementation within their own organizations.</t>
  </si>
  <si>
    <t>W6B</t>
  </si>
  <si>
    <t>A Community-Engaged Collective Impact Approach to Grand Challenges: What We've Learned</t>
  </si>
  <si>
    <t>In 2018, the University of Denver launched four collective impact cohorts, which were charged with developing community-engaged action plans to address grand challenges. In this workshop, we offer reflections and lessons learned as well as tools and recommendations for institutions considering similar efforts.</t>
  </si>
  <si>
    <t>Katie</t>
  </si>
  <si>
    <t>Kleinhesselink</t>
  </si>
  <si>
    <t>Cara</t>
  </si>
  <si>
    <t>DiEnno</t>
  </si>
  <si>
    <t>ability to share screen, share docs in chat, use breakout rooms</t>
  </si>
  <si>
    <t>To launch DU’s Grand Challenges Initiative, the Center for Community Engagement created four collective impact cohorts comprised of faculty, students, staff, and community partners to develop and implement action plans to substantively address urban sustainability, food/housing security, migration, and crime and safety.
We will offer an overview of our process, the projects that emerged, and the results of our program evaluation. We will share tools that we used to steward the process, including recruitment strategies, the action plan proposals, and funding mechanisms we employed. We will offer reflections on what worked, what didn’t, and how we would do things differently moving forward. Throughout, we will engage participants in a reflective conversation about how a collective impact approach may be used in institutional public good work and the role of community engagement offices as conveners, facilitations, and backbone support providers. Beyond the Zoom chat and Q&amp;A, we will use Mentimeter as our presentation software, allowing us to quiz, poll, and otherwise solicit feedback from the participants.
We will use breakout rooms for small group discussions about what an equity-centered community engagement strategy that employs collective impact tools might look like broadly and at participants’ own institutions. For these conversations, we will use google docs for each breakout room on which all participants can record notes, takeways, etc. that they can continue to access after the workshop. Our hope is that these documents might lay groundwork for continuing to build community and support around this work long after the conference ends.</t>
  </si>
  <si>
    <t>Monday, September 13, 2:15-3:15 p.m. Eastern</t>
  </si>
  <si>
    <t>Presentation Format</t>
  </si>
  <si>
    <t>P8</t>
  </si>
  <si>
    <t>Student-Centered Pathways to Student Engagement</t>
  </si>
  <si>
    <t>A panel of Penn State faculty and administrators discuss unique approaches to student engagement as part of their pedagogy to enhance student learning.</t>
  </si>
  <si>
    <t xml:space="preserve">Haley </t>
  </si>
  <si>
    <t>Tara</t>
  </si>
  <si>
    <t>Wyckoff</t>
  </si>
  <si>
    <t>Frans</t>
  </si>
  <si>
    <t>Padt</t>
  </si>
  <si>
    <t>Ilona</t>
  </si>
  <si>
    <t>Ballreich</t>
  </si>
  <si>
    <t>Vippy</t>
  </si>
  <si>
    <t>Yee</t>
  </si>
  <si>
    <t>At a time when student engagement is gaining momentum on college campuses, this panel of diverse disciplinary scholars and teachers will share how their individual engaged scholarship efforts across a large university led them to a community of practice. Using three of Penn State’s three educational delivery models:  in-residence, online, and commuter students, they will compare and contrast how student engagement is implemented based on the student’s academic experience. Demonstrating that student engagement isn’t a “one-size-fits-all” concept, the panelists will share how their approaches leverage the unique qualities of their students, curriculum, and communities.
At the core of the featured engaged scholarship approaches is the focus on student learning. One faculty will share how her use of a community-based project and partnership is incorporated in the curriculum and has led to lasting impact on student learning beyond the classroom. Other faculty members will reflect on journaling as an effective assessment tool when incorporated into the engaged scholarship experience, while yet another will discuss how unique internships will meet her students' needs while applying academic skills in their community.
Panel members consist of faculty and administrators from the Penn State Main Campus, a commonwealth campus, managers of engagement programs at both locations, and a faculty member who teaches an online program.</t>
  </si>
  <si>
    <t>P9</t>
  </si>
  <si>
    <t>Amplifying First-Person Immigrant Narratives Through Win-Win Community Engagement</t>
  </si>
  <si>
    <t>Green Card Voices collaborates with various academic institutions to publish first-person stories of immigrants and refugees. We have produced ten books  in this manner in five states. In this presentation, we will share the challenges, as well as immense gains the students receive from engaging in this type of work.</t>
  </si>
  <si>
    <t>Tea</t>
  </si>
  <si>
    <t>Rozman</t>
  </si>
  <si>
    <t>TBD</t>
  </si>
  <si>
    <t>Author</t>
  </si>
  <si>
    <t>Student</t>
  </si>
  <si>
    <t>Since 2013, Green Card Voices has published nine books with one more currently in production, and collaborated with nine academic institutions in Minnesota, North Dakota, Georgia, Wisconsin and New York, including State University of New York, City University New York - Baruch College, University of Wisconsin in Madison and Milwaukee, University of Minnesota, Hamline University, Minnesota State Mankato, North Dakota State University and Kennesaw State University. We amplify stories told by immigrants and refugees to build empathy and cross-cultural awareness. First-hand narratives honor their experiences without filters or reinterpretation. As such, it is critical that students at our partner institutions develop a deep connection to our authors, which was even more pronounced during COVID. 
During our session, GCV staff, authors and students will present our overall approach to book development, including site visits, preparation, recording and photography, transcription, editing/writing, book design, and launch. Student co-presenters will emphasize the practical experiences they gained that inform their research and  first-hand skills they gained that deal with critical issues such as immigration and equity. Additionally, we will discuss some of the unique challenges each book had, and how we worked collaboratively to overcome them.
Areas of focus for our panel discussion include community engagement and buy-in, project management, co-leadership between Green Card Voices and the partner institution, and transition to remote development supported by technology. 
 </t>
  </si>
  <si>
    <t>P10</t>
  </si>
  <si>
    <t>Exploring the Challenges and Barriers for Black Men Along the Educational Trajectory</t>
  </si>
  <si>
    <t>The purpose of this network is to formulate a tier support group that focuses on assisting Black Men in Doctoral Programs at U of L and surrounding universities to successful completion and beyond. Build a linkage of brothers from all levels that can positively impact areas of teaching, research and service.</t>
  </si>
  <si>
    <t>Douglas</t>
  </si>
  <si>
    <t>Craddock</t>
  </si>
  <si>
    <t>Jerron</t>
  </si>
  <si>
    <t>Jones</t>
  </si>
  <si>
    <t>Devont’e</t>
  </si>
  <si>
    <t>Carson</t>
  </si>
  <si>
    <t>Malcolm</t>
  </si>
  <si>
    <t>Muhammad</t>
  </si>
  <si>
    <t>The panel will be made up of faculty and students across two campuses here in Louisville Kentucky, The University of Louisville and Bellarmine University. The panel will serve to further discuss the hurdles and obstacles faced as a Black Male Doctoral student. These conversations and first hand lived experiences led to the formation of the Black Male EDquity Network, spearheaded by Dr. Douglas Craddock. The Network has reached over 50 Black Men since its inception of April 2020. The focal point of the network is to support, engage and build scholars as they seek role internally or externally to the higher education setting. In addition providing mentorship and assistance in areas of writing, teaching and service.
The session will exhibit an well informed group of panelist across the spectrum of faculty, staff and students. The session will focus on three critical areas:
	Lack of educational and financial resource
	Sense of Belonging and Self Confidence
	Mentorship
Each panelist will discuss key areas of their lived experiences and the opportunity to make impact in the assisting other Black Men with the desire to improved educational attainment. The panel will comprise of current doctoral students and faculty members in areas of education, business and engineering. The presentation track is coupled to address collaborative and leadership engagement in conjunction to anti racism, equity and inclusion. </t>
  </si>
  <si>
    <t>S4A</t>
  </si>
  <si>
    <t>Family Engagement and Identity Development in STEM: Lessons from a Home Engineering Project</t>
  </si>
  <si>
    <t>Family Engagement and Identity Development in STEM: Lessons from a Home Engineering Project ● Using Digital Scholarship to Engage Social Work Policy Students ● Virtual Robotics Competitions - Seven Years of Reflection</t>
  </si>
  <si>
    <t>In this presentation, we will describe a collaborative community research project centered around the development, implementation, and evaluation of a program aimed at integrating engineering design practices into home environments. Goals of this project were to learn how the program might support participation and implementation of engineering design practices in the home environments of populations living in under-resourced communities and how that might impact youth engineering identity. Further exploration looked at changes in caregivers’ views of engineering, as well as how caregivers and their child(ren) interacted with one another through the engineering design process, from ideation to final solution.</t>
  </si>
  <si>
    <t>Peter</t>
  </si>
  <si>
    <t>Knox</t>
  </si>
  <si>
    <t>Amber</t>
  </si>
  <si>
    <t>Simpson</t>
  </si>
  <si>
    <t>Maltese</t>
  </si>
  <si>
    <t>Jing</t>
  </si>
  <si>
    <t>Yang</t>
  </si>
  <si>
    <t>The impact of family members, caregivers, and immediate social networks on proximal academic achievement has been well-documented (Benner, Boyle &amp; Sadler, 2016), however their influence on the internalization and identity formation around specific content is less known (Halim et al., 2018; Nugent et al., 2015). Through the development and implementation of this program, further insight into this knowledge gap may be garnered. We hypothesized that through this program, both children and their caregiver(s) would become more engaged and familiar with the engineering design process, feel a greater sense of understanding and identity around this content, as well as increase their comfort level with STEM fields and activities. This program also presents an opportunity to investigate beyond the child/caregiver relationship, looking at the ways in which researchers and community engineers may influence the exchanges between caregiver and child, but also in the development of STEM familiarity and identity.
In this session, we will provide an overview of the first two iterations of the project which took place in Spring 2019 and Spring 2020. Program development, community partnerships, participant recruitment and communication, as well as logistic challenges and lessons will be discussed. Plans for future program iterations, community types, and research trajectories will be reviewed. Participants will learn various ways in which to implement or modify such a program to meet the unique needs and parameters faced by their own communities and implications of connecting families and youth to local resources through local schools and community partners will be discussed.</t>
  </si>
  <si>
    <t>S4B</t>
  </si>
  <si>
    <t>Using Digital Scholarship to Engage Social Work Policy Students</t>
  </si>
  <si>
    <t>Using Paulo Freire’s anti-oppressive educational theory, Social Work policy courses are able to expand students’ ability to engage with technological literacy. This presentation demonstrates how students created web-based digital scholarship while addressing technological literacy, advocacy, ethics of online engagement, and critical thinking of research/dissemination.</t>
  </si>
  <si>
    <t>Pilar</t>
  </si>
  <si>
    <t>Horner</t>
  </si>
  <si>
    <t>A major challenge for students in the helping fields (Social Work, Nursing, Medicine) is how to be savvy consumers and producers of information. With the rise of fast news, scholarship and other media outlets students often have a difficult time discerning which information is useful for their clients, their work, and their ethical responsibilities. In order to meet this gap, we developed social work policy courses that have used a community engagement framework.
Using Freire’s anti-oppressive educational theory, this presentation demonstrates how students created web-based digital scholarship (websites, Instagram) while addressing technological literacy, advocacy, ethics of online engagement, and critical thinking of research/dissemination.
We will primarily discuss how digital scholarship practice in the classroom translates into web-based information that addresses community advocacy. The assignments (1) identify a social problem based in diverse and underrepresented communities (2) identify a social policy that impacts the problem and (3) analyze the social policy using critical theory. Then, students transform their scholarship into an internet accessible format.
Two goals lead this work:
1. To move beyond the traditional essay into digital scholarship using an anti-oppressive theoretical base.
2. Increase student capacity for critical thinking with a particular attention to the construction of knowledge as a social change process.
We discuss challenges, opportunities, and present student work as examples of the potential of digital scholarship. Finally, we will discuss the importance of an interdisciplinary team (digital scholarship technology, library science, and social sciences) in moving educational forward to meet the needs of the coming generations.</t>
  </si>
  <si>
    <t>S4C</t>
  </si>
  <si>
    <t>Virtual Robotics Competitions - Seven Years of Reflection</t>
  </si>
  <si>
    <t>The Virtual GEAR robotics competition started as a face-to-face event, and evolved to virtual to learners over three continents, using a range of technologies for engagement. This reflection presents the need for adaptation to reach a wider  engaged community and for  increased effective impact.</t>
  </si>
  <si>
    <t>Patricia</t>
  </si>
  <si>
    <t>Gouws</t>
  </si>
  <si>
    <t>Tanja</t>
  </si>
  <si>
    <t>Karp</t>
  </si>
  <si>
    <t>facilitation of the presentation</t>
  </si>
  <si>
    <t>The presentation will include videos of robotics teams within the technologies of engagement that have been used over the seven years of adaptation to increase the access and inclusion.  The analytics of participation and inclusion will also be presented.  The co-hosts of this Virtual GEAR robotics competition met in 2013 at the ESC in Lubbock, and have organized this competition using technologies of engagement since then.</t>
  </si>
  <si>
    <t>S5A</t>
  </si>
  <si>
    <t>Ethical Considerations for Community-Engaged Learning with PA Farmworkers</t>
  </si>
  <si>
    <t>Ethical Considerations for Community-Engaged Learning with PA Farmworkers ● Transforming the Linguistic Landscape for Equity, Inclusion, and Anti-Racism ● Connecting Mary Ann Shadd Cary’s Life to the Lives of Contemporary Women Through Dance</t>
  </si>
  <si>
    <t>What do students learn from engaging in English language tutoring with transnational dairy farmworkers in Pennsylvania? This interactive presentation explores our process of creating a community-engaged learning program with Spanish-speaking dairy farmworkers and the ethical dilemmas encountered along the way. We also share qualitative research findings indicating transformational learning outcomes.</t>
  </si>
  <si>
    <t>Kathleen</t>
  </si>
  <si>
    <t>Sexsmith</t>
  </si>
  <si>
    <t>Melanie</t>
  </si>
  <si>
    <t>Miller Foster</t>
  </si>
  <si>
    <t>Noel</t>
  </si>
  <si>
    <t>Habashy</t>
  </si>
  <si>
    <t>Cruz</t>
  </si>
  <si>
    <t>Zoom breakout rooms</t>
  </si>
  <si>
    <t>This presentation will explore the transformational learning that occurred when undergraduate students worked in partnership with immigrant farmworkers to provide English language tutoring.  Students were engaged in a course that aimed to promote knowledge about immigration and farm labor issues, but also encouraged them to develop inter-cultural communication skills, reflexivity, humility, emotional sensitization to the challenges faced by immigrant workers, awareness of the transnational dimensions of the food system, and pedagogical skills in teaching English to beginning learners. The presentation will describe, (1) our strategies to promote these learning objectives, (2) the ethical dilemmas we encountered in the process, and (3) qualitative research findings from research with participating students on how transformational learning outcomes were achieved. 
This presentation will engage participants in the logistical and ethical considerations involved when creating an engaged scholarship program with immigrant farmworkers.  The topic is fraught with logistical challenges (such as transportation to the farm) as well as ethical questions (such as how power dynamics will be seen and addressed). We will engage participants in scenario analysis where they will work in small teams to develop a solution to the kinds of ethical dilemmas raised in our course and other similar community-engaged learning programs.
The presentation will incorporate active learning strategies such as think-pair-share and small group discussion to create an active and interactive learning environment for session participants.
The presenters will share lessons learned through this process.  Additionally, the session will provide recommendations for participants looking to create a similar structure or program.</t>
  </si>
  <si>
    <t>S5B</t>
  </si>
  <si>
    <t>Transforming the Linguistic Landscape for Equity, Inclusion, and Anti-Racism</t>
  </si>
  <si>
    <t>Symposium proposes an ecological approach for the advanced mixed second language and heritage language learner classroom through a capstone service-learning course for a professional Spanish major aimed at engaging students and community partners in the transformation of the community’s linguistic landscape to advocate for a more equitable, inclusive, and anti-racist environment.</t>
  </si>
  <si>
    <t>Lourdes</t>
  </si>
  <si>
    <t>Sánchez-López</t>
  </si>
  <si>
    <t>Session proposes an ecological approach to language teaching through service-learning (Tocaimaza-Hatch &amp; Walls, 2017) for the advanced mixed second language and heritage language learner classroom. A new capstone course for an Applied Professional Spanish major aimed at engaging students and community partners on the transformation of the community’s linguistic landscape (Landry &amp; Bourhis, 1997) uses service-learning linked to the students' professional interests to advance in their development of multiliteracy, interculturality, leadership, and social responsibility while advocating for a more equitable, inclusive and anti-racist environment. To meet course goals, heritage and second language learners work as teams in collaboration with community partners to make healthcare and education access accessible and inclusive to the Spanish-speaking community. Course is designed to maximize the learning experience of all types of learners while making a long-term impact in the community’s linguistic landscape, to enhance the students' social responsibility awareness towards their community and leadership skills, and to guide students in their life journey to become agents of positive change. Session offers a description and preliminary results of the project as well as pedagogical and community implications. 
Landry R., &amp; Bourhis, R. (1997). Linguistic landscape and ethnolinguistic vitality. An empirical study. Journal of Language and Social Psychology, 16(1), 23-49.
Tocaimaza-Hatch, C., &amp; Walls, L. (2017). Service learning as an ecological resource: Providing learning opportunities for mixed second and heritage language classrooms. In M. Bloom &amp; C. Gascoigne (Eds.), Creating Experiential Learning Opportunities for Language Leaners: Acting Locally while Thinking Globally (pp. 53-71). Bristol, UK: Multilingual Matters.</t>
  </si>
  <si>
    <t>S5C</t>
  </si>
  <si>
    <t>Connecting Mary Ann Shadd Cary’s Life to the Lives of Contemporary Women Through Dance</t>
  </si>
  <si>
    <t> An oral history project that connected the lives of contemporary Black women in Delaware and in Canada to the legacy of Mary Ann Shadd Cary was presented virtually, due to the COVID-19 pandemic. The presentation will include a discussion about choreography as a viable dissemination format for oral history research.</t>
  </si>
  <si>
    <t>Lynnette</t>
  </si>
  <si>
    <t>Overby</t>
  </si>
  <si>
    <t>Dianna</t>
  </si>
  <si>
    <t>Ruberto</t>
  </si>
  <si>
    <t>A.T.</t>
  </si>
  <si>
    <t>Moffett</t>
  </si>
  <si>
    <t>Rosalyn</t>
  </si>
  <si>
    <t>Green</t>
  </si>
  <si>
    <t> 
Born in Wilmington, Delaware in 1823 Mary Ann Shadd Cary was an abolitionist, educator, journalist, entrepreneur, and activist. The purpose of this presentation is to share an oral history extension of an arts-based research project that included a performance based on Mary Ann Shadd Cary’s life and legacy. For this extension, the researchers prepared a community engaged oral history project that connected the lives of contemporary Black women in Delaware and in Canada to the legacy of Mary Ann Shadd Cary. Like Shadd Cary, these women broke barriers to become successful leaders in the areas of education, journalism, law, politics, and social advocacy. Ten women, seven from Delaware and three from Canada were interviewed to compare their stories with that of Mary Ann Shadd Cary. An in person performance and recognition of the interviewees was planned, but due to the COVID-19 pandemic, a virtual symposium in collaboration with the Center for Black Digital Research at Penn State University was presented to the public. Quotes were selected from each of the participants' interviews, then choreographers prepared one minute dances as interpretation of each of the quotes. The final product included a video that connected the individual quotes and dances to Mary Ann Shadd Cary as an educator, lawyer, editor, and social activist. The presentation will include a discussion about choreography as a viable dissemination format for oral history research and video excerpt of the virtual performance.
 </t>
  </si>
  <si>
    <t>S6A</t>
  </si>
  <si>
    <t>Equitable Engagement:  A Model of the Cooperative Local Economy</t>
  </si>
  <si>
    <t>Equitable Engagement:  A Model of the Cooperative Local Economy ● Bottom-Up Culture Beyond Metropolis as a New Way of Connecting Central and Peripheral Areas</t>
  </si>
  <si>
    <t>Specific to neighborhoods of disinvestment the model of reinvestment has proven sustainable, equitable, inclusive and affirmative to excluded groups. It departs from the conventional rules of investment by creating a series of public markets, cooperative corporations, and a proven reinvestment strategy to turn economic deserts into a viable cooperative, wealth-sharing economy.</t>
  </si>
  <si>
    <t>Bruce</t>
  </si>
  <si>
    <t>Frankel</t>
  </si>
  <si>
    <t>Jeffrey</t>
  </si>
  <si>
    <t>Tompkins</t>
  </si>
  <si>
    <t>Will</t>
  </si>
  <si>
    <t>Snyder</t>
  </si>
  <si>
    <t>Dylan</t>
  </si>
  <si>
    <t>Gehring</t>
  </si>
  <si>
    <t>Based upon my twenty-five years of full-time professional practice as a housing and community development director for local governments and as a redeveloper of neighborhoods experiencing disinvestment, I have formulated then and now with cohorts of students an effective strategy for reinvestment that is equitable, inclusive and affirmative to excluded groups. This method has been awarded in problem-solving intercollegiate real estate competitions. Currently, we have been invited in a like proposal to redevelop the impoverished Woodlawn neighborhood in conjunction with the Obama Presidential Center in South Chicago. My student team of four plans to accompany me to ESC.
The model structures ownership through a limited-dividend, mission and neighborhood-based mutual benefit corporation. A project-specific redevelopment resides in a partnership of an experienced developer and host neighborhood association. Land uses are coordinated and mixed, spanning light industrial, commercial office, institutional, retail and residential, and with significant place-making of urban amenities. 
The process is systematic block by block in isolating the blight by moving from adjoining investment toward disinvestment, and strategic selection of properties. It induces the creation of an investment market while protecting against displacement and requiring pricing for mixed-incomes. 
It establishes community wealth by providing for shares purchased by the indigenous population [households, businesses] and enfranchising those of lower incomes with charitable donations. The model additionally establishes inclusive public markets for capital, wholesale and retail exchanges, including the return of local stock exchanges, as reconstituted by several state codes.
The presentation engagement matches local challenges with the accommodations of this model.</t>
  </si>
  <si>
    <t>S6B</t>
  </si>
  <si>
    <t>Bottom-Up Culture Beyond Metropolis as a New Way of Connecting Central and Peripheral Areas</t>
  </si>
  <si>
    <t>A presentation will show a new way of changing post-industrial towns in Central and Eastern Europe used by activists organizing cultural events in public spaces. They build new connections between peripheral and central areas, using culture capital.</t>
  </si>
  <si>
    <t>Justyna</t>
  </si>
  <si>
    <t>Marcinkowska</t>
  </si>
  <si>
    <t>I will need an access to display a presentation. I will also need to see another participants wanting to join in gamification elements of my presentation.</t>
  </si>
  <si>
    <t>I will present ways of joining central and local cultural models, that activists use when they are organising cultural events like an outdoor cinema or theatre shows in their town.
Włocławek is a medium-sized town in Poland during the process of deindustrialization and revitalization. Unemployment, emigration and peripheralization are big problems, typical for towns in a new post-communist model of economy. Local activists adapt new ways of modernization, using the transmission of knowledge and „know-how” from metropolises to their town. Thus bottom-up initiatives are a new and important connection between the well-developed centre and struggling  peripheral towns.
The diagnosis of the revitalization plan drawn up by the town authorities emphasizes low human capital in Włocławek. My research shows that there are plenty of grassroots initiatives, but the barrier is local and central authorities. Basic tactic of activists is to act between these dual system of power. However grassroots initiatives and the local authorities have the same goal, but they do not play together.
A case study of Włocławek shows problems of many post-industrial towns in Central and Eastern Europe as well as solutions possible to imply. It helped to point out barriers in growing civil society. It also shows a potential of local activists to diminish peripheries’ exclusion. The research was conducted as a case study. In-depth interviews as well as the participant observation was used as methods.
The presentation will include gamification elements. The audience will can revitalize a town selecting methods and learning results of their actions.</t>
  </si>
  <si>
    <t>W7A</t>
  </si>
  <si>
    <t>Broader Impact Professional Competencies for Successful Leadership</t>
  </si>
  <si>
    <t>Broader Impact Professional Competencies for Successful Leadership ● Building a Culture of Engagement Through Data: Planning for Success</t>
  </si>
  <si>
    <t>Since 1997, National Science Foundation has used broader community impact as a review criteria. Consequently, Broader Impact (BI) professionals have emerged as important campus leaders, connecting scientists with communities, in similar and sometimes different ways than traditional outreach and engagement leaders. Come learn about BI professional competencies that lead to success.</t>
  </si>
  <si>
    <t>Diane</t>
  </si>
  <si>
    <t>Doberneck</t>
  </si>
  <si>
    <t>Miles</t>
  </si>
  <si>
    <t>McNall</t>
  </si>
  <si>
    <t>Janice</t>
  </si>
  <si>
    <t>McDonnell</t>
  </si>
  <si>
    <t>Heitmann</t>
  </si>
  <si>
    <t>In 1997, the National Science Foundation simplified its review criteria to include intellectual merit and broader community impact. Since that time, activities that focus on broader community impact have developed under the auspices of the National Alliance for Broader Impacts, the Broader Impacts Summit, and the Advancing Research Impact in Society. Nationally, broader impact leaders have worked to identify and clarify the role of the Broader Impacts (BI) professional in order to establish best practices, facilitate innovation, and provide professional development. The emergence of the BI professional has paralleled the emergence of the Community Engagement Professional (Dostilio, 2017) in many ways, with some overlap in roles and responsibilities and some significant differences.
Workshop presenters include faculty and staff from three institutions, who are experienced leaders as BI professionals and who conducted a national study to identify BI competencies. The study drew upon the literature related to faculty, Extension professionals, and community engagement professionals and consolidated and validated BI professional competencies through a national Delphi study. The study findings will be embedded throughout the workshop; however, it is important to clarify this workshop will be more than reporting out on research findings. Workshop participants will be involved in interactive prioritizing of BI competencies as well as self-assessment activities.
Workshop participants will 1) understand definitions, distinctions, and roles of the BI professional; 2) learn about nationally validated professional competencies for BI professionals; and 3) become familiar with BI self-assessment tools for individuals and institutions, to gauge BI strengths and growth opportunities.</t>
  </si>
  <si>
    <t>W7B</t>
  </si>
  <si>
    <t>Leadership and Engagement</t>
  </si>
  <si>
    <t>Building a Culture of Engagement Through Data: Planning for Success</t>
  </si>
  <si>
    <t>This presentation will share how 40+ institutions are actively working to build a culture of engagement through the strategic collection and use of community engagement and public service data on their campuses.  </t>
  </si>
  <si>
    <t>Lauren</t>
  </si>
  <si>
    <t>Wendling</t>
  </si>
  <si>
    <t>Kristin</t>
  </si>
  <si>
    <t>Medlin</t>
  </si>
  <si>
    <t>Ability to share presentation slides and monitor/engage in a virtual chat feature.</t>
  </si>
  <si>
    <t>Advancing a coordinated approach to engagement poised to move the needle on topics of key institutional and community priority requires a strategic approach to data.  When done well, institutions can use engagement data to successfully increase understanding of and buy-in for engaged work, advocate for its recognition in promotion and tenure policies, and ultimately develop a broader acceptance of engagement as a key strategy for accomplishing institutional goals.  However, institutional capacity to collect and leverage community engagement data is not yet commonplace.
This presentation will share how 40+ institutions are actively working to build a culture of engagement through the strategic collection and use of community engagement and public service data on their campuses.  We will share, in detail, a success planning process each institution has completed, where they identified short- and long-term goals to:
	Build capacity to collect and understand their engagement through data,
	Identify and strategically orient how the data will be used on campus, and
	Develop buy-in across various stakeholder groups (e.g., leadership, faculty/staff, community partners).
Themes across institutions’ success plans along with the steps they are taking to achieve their short- and long-term goals will be shared.  Attendees will be given the tools to complete their own success plans and assist their institutions in building a culture of engagement through data.</t>
  </si>
  <si>
    <t>W8A</t>
  </si>
  <si>
    <t>Integrating Volunteer Risk Management into All Aspects of Youth-Serving Organizations</t>
  </si>
  <si>
    <t>Integrating Volunteer Risk Management into All Aspects of Youth-Serving Organizations ● Innovations in Engaging Students as Online Mentors for Youth </t>
  </si>
  <si>
    <t>With child abuse in youth serving organizations so often in the media, we must work to keep our children safe. This workshop will explain the importance of volunteers and the need for risk management policies and procedures. Volunteer recruitment, utilization, retainment, screening, training, and disciplinary processes will be discussed.</t>
  </si>
  <si>
    <t>Al</t>
  </si>
  <si>
    <t>Parker</t>
  </si>
  <si>
    <t>Keri</t>
  </si>
  <si>
    <t>Hobbs</t>
  </si>
  <si>
    <t>With budget cuts and reduced staffs, volunteers are essential to any youth serving organization now more than ever. But there are risks associated with utilizing volunteers, especially when working with youth. Parents are sometimes hesitant to allow their children to participate. We have an obligation to protect the children we serve.
For recruitment, volunteer generational behavioral and attitudinal differences and similarities will be covered. Volunteer demographic identifiers for volunteers will be addressed which will help participants decide who is the best person to recruit as a volunteer. Tips on recruiting volunteers will be presented.
For Risk Management, recent data has been gathered on risk management policies and procedures in youth serving organizations across the country. This information will be covered as we all as best practice recommendations from youth serving professionals who were surveyed during the same research.
Descriptions of risk management processes currently in place across the country (screening applications, background checks, training, code of conducts, disciplinary processes, and consequences of violations) will be presented. The processes will be described from first-hand experiences including dealing with termination of volunteers for disciplinary actions.
Under-utilization, the importance of volunteers to a youth program as well as assigning job duties to screened volunteers. And finally, in discussing recommendations for volunteer retainment, recognition and reward ideas will be covered.
This will be an interactive, hands-on, audience-involved presentation having attendees give their responses to different risk management questions in their organization and comparing them to national responses.
Activities and audience participation will be required.</t>
  </si>
  <si>
    <t>W8B</t>
  </si>
  <si>
    <t>Innovations in Engaging Students as Online Mentors for Youth </t>
  </si>
  <si>
    <t>Campus Connections is an innovative program integrating mentoring, therapy and a framework of social justice to serve vulnerable youth. Due to Covid, we moved online using a creative model that reached youth in remote locations with transportation barriers or unstable living situations. We are excited to share this online model.
 </t>
  </si>
  <si>
    <t>Jennifer</t>
  </si>
  <si>
    <t>Krafchick</t>
  </si>
  <si>
    <t>Shelley</t>
  </si>
  <si>
    <t>Haddock</t>
  </si>
  <si>
    <t>Lindsey</t>
  </si>
  <si>
    <t>Weiler</t>
  </si>
  <si>
    <t>For the past 10 years, the Family Therapy graduate Program at Colorado State University has served vulnerable youth through a campus-based mentoring program with integrated therapy, called Campus Connections. This program is now offered at multiple universities in the US and abroad. When the program pivoted to a virtual platform in response to COVID, we needed to shift the model to work on line. Through youth feedback and trial and error, we developed a model that worked and it is being implemented across sites. We continue to achieve the intended outcomes of the program and it was enthusiastically received by youth. We plan to offer Campus Connections in person and online going forward. The on line version will provide access to more vulnerable youth, including those in remote locations, who have transportation barriers, or who are in unstable living situations. Designed from a commitment to promoting social justice, Campus Connections prioritized diversity, equity, and inclusion in all program components, including mentor training and engaging youth in activities related to identity (race, class, sexual orientation, ethnicity, religion, gender, sex, ability, access, etc.). Other programs may benefit from learning about this virtual model and the lessons learned as we developed it. We believe this presentation will be a catalyst for new innovative ideas from the audience that they can take to their communities.
 </t>
  </si>
  <si>
    <t>W9A</t>
  </si>
  <si>
    <t>Understanding the Bigger Picture: Mapping the Student Engagement Journey</t>
  </si>
  <si>
    <t>Understanding the Bigger Picture: Mapping the Student Engagement Journey ● Combatting Summer Melt – A College Access Guide and Mentoring Program</t>
  </si>
  <si>
    <t>While providing robust student engagement experiences is an institutional priority, we don't always know how our students navigate these experiences, what motivates them, and how they make meaning of participation. A research project will present findings that attempt to answer these questions and learn more about student engagement journeys.</t>
  </si>
  <si>
    <t>Hailley Marie</t>
  </si>
  <si>
    <t>Fargo</t>
  </si>
  <si>
    <t>Higher education literature on student engagement focuses on the work of the institution, or specific case studies of faculty or staff who have found ways to integrate student engagement opportunities into their coursework or mentoring. What is missing is how our undergraduate students actually navigate the student engagement landscape at an institution. This navigation includes what motivates them to participate, who helps them, what they learn throughout these experiences, how they create new information, and how they make meaning of these experiences a story of their time at the institution. Beyond the personal story, we also seek to understand how the context of the institution and the larger world impacts a student's ability to do the things they value being and doing.
Mapping the student engagement journey is an exploratory research project aimed at finding those answers. This project also provides insight into new and innovative ways to support these experiences for students at a research university, across multiple campus locations. Understanding and amplifying these personal experiences allow institutions to make decisions on the structures, resources, and personnel needed to make student engagement meaningful. 
This presentation will walk participants through the current research project by the lead presenter. Participants will learn about the context of this project, research questions, methods, and findings so far. Throughout the session, participants will have the opportunity to reflect on the student engagement experiences they offer at their own institutions and how a similar research project could inform or support their work.</t>
  </si>
  <si>
    <t>W9B</t>
  </si>
  <si>
    <t>Combatting Summer Melt – A College Access Guide and Mentoring program</t>
  </si>
  <si>
    <t>‘Summer melt’ is the phenomenon of a “college-intending” student (one who has completed high school and been accepted to a college or university) who doesn’t show up for or enroll in college in the fall term after high school graduation. This problem could be quite pervasive; it is estimated that between 10-40% of “college-intending” students don’t enroll for fall term after graduating (Harvard University, 2013).
 </t>
  </si>
  <si>
    <t>Oppenlander</t>
  </si>
  <si>
    <t>In this workshop we will cover three points:
1. A data overview, including graduation rates, admission rates, and how many students show up or do not show up for their freshman year and why or why not.  Data around COVID impacts will be shared as well.
2. Ideas, best practices and the program (College Access) being developed by Oregon State University to combat “summer melt” will be presented. In this section, we will engage the audience in identifying potential barriers in the diverse communities we serve. Ideas will also be explored in response to serving this at-risk population and how we may assist them in their continued pursuit of a postsecondary education. College Access resources will be presented as a way of using pertinent information for matriculation to current high school seniors through a mentoring program that extends past high school graduation.
3. In the final section, the expertise and experience of those present will be tapped for processing ideas for next steps that can help with sustainability, overall program effectiveness and ways to meet the needs of the students we serve. A question and answer session will be used to promote ideas and information to help those interested in implementing a similar type programming in their communities.
Participants will leave the workshop with a basic hands-on approach to help combat the summer melt phenomenon with tools and ideas on how to overcome barriers and provide the support to help mentor students.</t>
  </si>
  <si>
    <t>W10A</t>
  </si>
  <si>
    <t>The Moral Risks of Simulated Community Engagement</t>
  </si>
  <si>
    <t>The Moral Risks of Simulated Community Engagement ● Examining Ethical Knowledge Production: CBPR and the Crisis Consensus</t>
  </si>
  <si>
    <t>We criticize the assumptions underlying simulation (e.g., Oxfam Hunger Banquet) as a valuable civic learning practice. Based on our analysis, we distinguish two types of simulation: identity-based and system-based simulation. Identity-based simulation does not survive our moral critique, but we wonder if system-based simulation may still have value.</t>
  </si>
  <si>
    <t>Amy</t>
  </si>
  <si>
    <t>McKiernan</t>
  </si>
  <si>
    <t>Gary</t>
  </si>
  <si>
    <t>Kirk</t>
  </si>
  <si>
    <t>As a result of thinking critically about the Oxfam Hunger Banquet and other simulations including disability, parenting, incarceration, and homelessness, we identify assumptions underlying the argument that simulation is valuable preparation for community engagement. We notice four risky assumptions: (1) that it is possible to generate empathy through experiencing the world “in someone else’s shoes,” (2) that “experience as” is more effective than “learning about” social inequities, (3) that participants can suspend disbelief and play along with the simulation, and (4) that participants are privileged enough not to have experienced what is simulated. As a practical ethicist and community engagement professional, we have used simulations as pedagogical tools. However, this analysis makes us think twice. In this presentation, we offer participants the opportunity to recognize risky assumptions involved in simulated civic learning; we draw a distinction between identity-based and system-based simulations that we hope will prove useful for civic educators.  While we do not think that identity-based simulations survive our moral critique, we think that system-based simulations may still play a valuable role in civic learning. We conclude by considering simulations that are endorsed by people who embody the identity being simulated, e.g. people with disabilities who endorse identity-based simulations of blindness, deafness, immobility, or autism. We aim to think with participants during this session rather than either completely dismissing or uncritically continuing to practice simulation for civic learning. 
 </t>
  </si>
  <si>
    <t>W10B</t>
  </si>
  <si>
    <t>Examining Ethical Knowledge Production: CBPR and the Crisis Consensus</t>
  </si>
  <si>
    <t>This workshop puts critical university studies in conversation with community-based participatory research to analyze the limits and possibilities of producing ethical research in and through academia. This article analyzes three ethical dilemmas: Creating Non-Hierarchical Research Relationships, Researcher Positionality, and Research for the Benefit and Empowerment of Oppressed Communities.
 </t>
  </si>
  <si>
    <t>Joanne</t>
  </si>
  <si>
    <t>Tien</t>
  </si>
  <si>
    <t>In contrast to positivist approaches to research, community-based participatory research (CBPR) centers ethical questions in knowledge production. At the same time, a growing body of literature in Critical University Studies (CUS) has critiqued the ways by which universities reproduce dominant power relations. This workshop puts CUS in conversation with CBPR to analyze the limits and possibilities of producing ethical research in and through academia. This workshop draws on Boggs and Mitchell’s (2008) critique of the crisis consensus to analyze common ethical dilemmas in the practice of CBPR. While both CBPR and CUS draw on critical traditions of scholarship, the first assumes that the university is an essentially “good,” and thus worthwhile, community partner, while the latter highlights the multifarious ways by which the university has been complicit in the reproduction of dominant relationships of power. In this workshop, participants analyze three ethical dilemmas that stem from key principles in the practice of CBPR, with the goal of understanding the logics and assumptions that underlie each dilemma, and how these assumptions might be considered differently in light of perspectives from CUS. These include: Creating Non-Hierarchical Research Relationships, Researcher Positionality, and Research for the Benefit and Empowerment of Oppressed Communities. This workshop will demonstrate how both academia and CBPR are spaces of contestation. Viewing them as such – as spaces of contestation, rather than spaces that are inherently ethical or progressive – may produce greater opportunities for the facilitation of counterhegemonic research and practice.  </t>
  </si>
  <si>
    <t>W11A</t>
  </si>
  <si>
    <t>Improving Developmental Learning Outcomes Through Service-Learning</t>
  </si>
  <si>
    <t>Improving Developmental Learning Outcomes through Service-Learning ● Going Beyond Your Building: How-To Build Successful, Interdisciplinary, Faculty Collaborations</t>
  </si>
  <si>
    <t>This workshop will focus on a discussion related to the benefits of and strategies for implementing service-learning pedagogy in developmental education. The audience will engage in a conversation about practical steps for implementation, implications for future research and institutional practices, and opportunities for collaboration.  Additional author, Jonathan Turk, American Council on Education</t>
  </si>
  <si>
    <t>Andrew</t>
  </si>
  <si>
    <t>Pearl</t>
  </si>
  <si>
    <t>Based on a chapter that will be published in an upcoming edition of New Directions for Community Colleges, this workshop will focus on the benefits of and strategies for implementing service-learning pedagogy in developmental education. Developmental education is a strengths-based approach to fostering a student’s academic preparedness in core subjects by recognizing multiple forms of intelligence and value. This contrasts with the deficit-based perspective traditionally associated with remedial education (Boylan, 1995). Community colleges play a critical role in implementing effective developmental education interventions because they are often charged with teaching college-level material to students who may be considered underprepared, community colleges play a critical role (Bailey, 2009).
Known as a high-impact educational practice (Kuh, 2008), service-learning combines classroom instruction with an organized community-based activity through critical reflection (Bringle &amp; Hatcher, 1995), and is situated to offer a well-defined and contextualized approach to improving developmental education. While service-learning can sometimes be criticized for focusing primarily on “traditional” students, (Butin, 2006), we argue that students enrolled in developmental education can benefit greatly from participation in service-learning. In addition to building the skills necessary for postsecondary success, students also see the practical application of what they are learning and explore their civic responsibilities as members of a democratic society.
During this workshop, the presenters will discuss their chapter and actively engage the audience in a conversation about practical steps for implementing service-learning in developmental education, implications for future research and institutional practices, and opportunities for collaboration.</t>
  </si>
  <si>
    <t>W11B</t>
  </si>
  <si>
    <t>Going Beyond Your Building: How-To Build Successful, Interdisciplinary, Faculty Collaborations</t>
  </si>
  <si>
    <t>Interdisciplinary faculty collaborations are critical in the context of service-learning and community engagement. This action-oriented workshop will enable participants to learn the nuts and bolts of forming successful interdisciplinary faculty partnerships, explore innovative program designs, and strategize ways of creating interdisciplinary partnerships at their own institutions.</t>
  </si>
  <si>
    <t>Dale</t>
  </si>
  <si>
    <t>Hartz</t>
  </si>
  <si>
    <t>Katsiaryna</t>
  </si>
  <si>
    <t>Matusevich</t>
  </si>
  <si>
    <t>Effective interdisciplinary faculty partnerships are a vehicle to enhanced student learning, a comprehensive approach to solving complex community problems, and an innovative way of promoting community engagement. However, little is widely known about faculty experiences, the process, outcomes, and lessons learned of interdisciplinary faculty collaborations in the context of service-learning and community engagement. 
This interactive workshop will enable participants to learn how faculty from three different disciplines – management and entrepreneurship, social work, and human resource development - discovered collaborative opportunities to create benefits for students, faculty, their institution, and the community. Experiences, outcomes, and lessons learned will be explored. During the first part of the workshop, participants will learn how the faculty collaborations evolved, what programs were created, and challenges and successes during the process. Participants will be exposed to three different programs for promoting service-learning and community engagement: 
1. Social Entrepreneurship: Management and Social Work faculty co-facilitate experiential learning and action-research with social work students who plan and launch nonprofit organizations.
2. We Inspire Now (WIN) program: Management, Human Resource Development, and Communication faculty have formed a student-faculty team of speakers, leaders, and media specialists who are working to enhance self-advocacy among at-risk and homeless youth. 
3. Be a Mentor (BAM) – A mentorship program that has leveraged digital platforms including Instagram Live to connect organizational leaders with students. 
The workshop will culminate in participants’ brainstorming new ideas of how they can implement interdisciplinary faculty partnerships in the context of service-learning and community engagement at their own institutions.</t>
  </si>
  <si>
    <t>Tuesday, September 14, 11:00 a.m. - 12:00 p.m. Eastern</t>
  </si>
  <si>
    <t>P11</t>
  </si>
  <si>
    <t>An Engaged Studio Retrospective</t>
  </si>
  <si>
    <t>The Pittsburgh Studio has been a studio-based engaged learning prototype since 2008. Winner of a 2011 W.K. Kellogg Foundation Engagement Award and cited as a Campus Compact (2016) exemplar, the Studio has built a portfolio of collaborative work in Pittsburgh and has positively impacted sustainability and place-based quality of life in 18 underserved neighborhoods.
Of the Studio's 137 matriculated students, most have embarked on urban and community design careers. ESC 2020 provides an occasion to convene a retrospective/reflexive alumnae panel to explore whether Studio ideals of community-based reciprocal learning and co-design have weathered the realities of working life.</t>
  </si>
  <si>
    <t>Ken</t>
  </si>
  <si>
    <t>Tamminga</t>
  </si>
  <si>
    <t>Himes</t>
  </si>
  <si>
    <t>Tori</t>
  </si>
  <si>
    <t>Frydrych</t>
  </si>
  <si>
    <t>Kovalchik</t>
  </si>
  <si>
    <t>Holzer</t>
  </si>
  <si>
    <t>Penn State University’s Pittsburgh Studio has been a studio-based engaged learning prototype since 2008. Winner of a 2011 W.K. Kellogg Foundation Engagement Award and cited as a Campus Compact (2016) exemplar, the Studio has built a significant portfolio of collaborative work in Pittsburgh and has positively impacted sustainability and place-based quality of life in 18 underserved urban neighborhoods to date. Many of these local partners have continued to work with our Penn State Center–Pittsburgh, and each year neighborhood groups approach the Center hoping for their turn to engage with our students.
In the meantime 137 students have matriculated, with most embarking on urban and community design careers. How have these alumnae fared? ESC 2020 provides an occasion to convene a retrospective/reflexive panel (Attia and Edge 2016) to explore whether Studio ideals of community-based reciprocal learning and co-design have weathered the realities of working life. Has the Studio influenced alumnae-panelists’ career paths? Does it guide their modus operandi? Or was it business as usual upon graduation?
We hope that in addressing these questions, we can share a sense of how the Studio's community-engaged experiences in design education have played out, and how we might adjust our model based on critical input from alumnae.
References:
Attia, M. &amp; Edge, J. 2017. Be(com)ing a reflexive researcher: a developmental approach to research methodology. Open Review of Educational Research, 4:1, 33-45.
Campus Compact. 2016. Exemplars of Engaged Scholarship. https://compact.org/initiatives</t>
  </si>
  <si>
    <t>P12</t>
  </si>
  <si>
    <t>Knowledge Based Partnerships at the University of Delaware</t>
  </si>
  <si>
    <t>The  Knowledge Based Partnerships at the University of Delaware are an integral part of the Community Engagement Initiative (CEI).  Each partnership  collaborates with community partners to develop and implement mutually beneficial projects designed to address societal issues. The panelists are representatives from the Partnership for Arts &amp; Culture (PAC), the Partnership for Healthy Communities (PHC), the Partnership for Public Education (PPE), the Wilmington Partnership and the Newark Partnership.  Each panelist will describe successes and challenges in supporting sustainable collaborations and meeting societal needs.</t>
  </si>
  <si>
    <t>Rita</t>
  </si>
  <si>
    <t>Landgraf</t>
  </si>
  <si>
    <t>Gregory</t>
  </si>
  <si>
    <t>Shelnutt</t>
  </si>
  <si>
    <t>Panelists are representatives from the University of Delaware Community Engagement Initiative (CEI) Knowledge Based Partnerships, including the Partnership for Arts &amp; Culture (PAC), the Partnership for Healthy Communities (PHC), the Partnership for Public Education (PPE), the Wilmington Partnership and the Newark Partnership.  Each panelist will describe successes and challenges in supporting sustainable collaborations and meeting societal needs. Since 2018, PAC has supported over 30 projects ranging from a course that digitized the artwork of homeless men, to the creation of storybooks based on sea animals for libraries and K-3 students. PPE has focused on brokering relationships between the University and the P 12 community through knowledge sharing, capacity building, and partnership initiatives, centering equity across all of their work. PHC is one of three partners providing managerial support to Healthy Communities Delaware (HCD). This statewide initiative is a collaborative place-based approach to address social determinants of health and make a significant and sustainable impact on health, by working in a more intentional way with communities, organizations, higher ed, and funders.  Wilmington Partnership is supported by an agreement between UD, Delaware State University and the Wilmington city government to create a formal framework for collaboration addressing the most compelling challenges and opportunities faced by Delaware’s largest city and its residents. The Newark Partnership focuses in three areas: enhancing economic prosperity; strengthening the contributions of Newark’s nonprofit sector; and supporting civic engagement. The panel will conclude by sharing a list of guidelines for sustaining successful partnerships.
\</t>
  </si>
  <si>
    <t>P13</t>
  </si>
  <si>
    <t>Community Engagement Journal Book Review Editors Panel</t>
  </si>
  <si>
    <t>Do you like free books?! Book reviews are vessels for intellectual debate, knowledge transfer, scholarly expression, and field building. This session will explore the reasons why individuals at all stages of their academic careers should review books for journals, and the professional benefits of these scholarly contributions will be discussed.</t>
  </si>
  <si>
    <t>Adams</t>
  </si>
  <si>
    <t>Burton</t>
  </si>
  <si>
    <t>Bargerstock</t>
  </si>
  <si>
    <t>Suchitra</t>
  </si>
  <si>
    <t>Gururaj</t>
  </si>
  <si>
    <t>In agreement with Victoria Addis and her aptly-named 2019 article, Academic Book Reviews Deserve Some Respect, now is the time to revisit the purpose and role of academic book reviews. Academic book reviews are a vessel for scholarly debate. Antiquated is the notion that book reviews are ‘lesser’ in the scholarly discord, or that journals are not seeking critical analysis of the work. Contemporary community engagement books keep scholars abreast of field trends, and reviewers are able to become a part of that conversation.
Community engagement books represent a comprehensive work of foundation, practice, theory, and research, and overall a contribution to the continuous dialogue of our field. When one is requested to be a book reviewer, it is usually a reflection of recognition of their expertise in the book’s content and benefits provided in their response. Similarly, when an interested party reaches out to a journal to conduct a book review, editors seek to connect them with opportunities to engage in critical investigation and potential new connections of conversation. 
In this panel session, we will share to purpose of contemporary book review in community engagement journals. As a panel of book review editors for community engagement journals, we will discuss what book reviews contribute, why read them, and why write them. We will conclude with recommendations on how to create a successful book review and how to communicate with a community engaged journal to get involved.</t>
  </si>
  <si>
    <t>P14</t>
  </si>
  <si>
    <t>University-School Partnerships: Future Teachers Reflections on Early Field Experiences</t>
  </si>
  <si>
    <t>An interactive presentation of how one teacher preparation program is expanding partnership opportunities with culturally and linguistically diverse schools. Reflective journals written by future teachers during early field experiences, prior to and during COVID-19, document students’ developing professional identities and an appreciation of partnerships as mutually beneficial.  </t>
  </si>
  <si>
    <t>Deborah</t>
  </si>
  <si>
    <t>Romero</t>
  </si>
  <si>
    <t>Aldo M. Romero de la Torre</t>
  </si>
  <si>
    <t>Aldo M.</t>
  </si>
  <si>
    <t>Romero de la Torre</t>
  </si>
  <si>
    <t>As the Latinx population in local schools surpasses 60%, compared to the 28% nationwide (NCES, 2017), the demand for qualified teachers, able to engage with culturally and linguistically diverse students, has never been greater. This interactive presentation informs the conference theme by critically analyzing how one teacher preparation program has been creating connections and expanding mutually beneficial opportunities for future teachers in partnership with local schools. 
This paper examines the transformative design (Enos &amp; Morton, 2003) of one university-schools partnership and explores, first, how it is changing the status quo for future teachers and supporting current educators through early classroom field experiences. Next, it considers how the partnership expanded connections through virtual experiences with K12 students and families during COVID-19. The paper asks: How do future teachers reflect on their learning and professional identities as experienced through in person and virtual engagement, prior to and during COVID-19?
Reflective writing supports engaged learning, and especially teacher preparation, by providing insights into learners’ experiences, knowledge, and beliefs (Moon, 2004). Reflective journals, whether open-ended or guided (Schneider-Cline, 2018), represent learners’ changes in behavior, consciousness and self-efficacy. Journals collected over several semesters with preservice teachers were coded for key categories and themes using a four-scale approach (Chabon &amp; Lee-Wilkerson, 2006). Findings illustrate how teacher candidates displayed empathy and care, developed analytical and metacognitive insights, especially toward diverse learners, and teaching challenges. Finally, metacognitive reflections merged learning about teaching as a complex practice and an appreciation of the mutual benefits for schools, students and families.</t>
  </si>
  <si>
    <t>P15</t>
  </si>
  <si>
    <t>Engaging Congregations for Trustworthy Health Connections and Advocacy</t>
  </si>
  <si>
    <t>Leveraging cultural intuition, community assets, and congregational stories, a team of university scholars and community experts developed a learning community to build greater understanding in addressing racial health disparities during times of crisis. Learning Community panelists will share strategies learned for enacting systematic health improvements at a grass-roots community level.</t>
  </si>
  <si>
    <t>Craig</t>
  </si>
  <si>
    <t>Shonda Nicole</t>
  </si>
  <si>
    <t>Gladden</t>
  </si>
  <si>
    <t>Beverly</t>
  </si>
  <si>
    <t>Aaron</t>
  </si>
  <si>
    <t>Congregational support for social, emotional, mental and spiritual wellness is foundational to human health and connection within communities. The historical knowledge and presence congregations hold within communities allows for intentional connection that improves community resilience in areas of high social vulnerability.
Indiana Clinical Translational Sciences Institute (Indiana CTSI) worked with our community ambassador, Good to the Soul, LLC, to build and implement the following methods in our approach to developing health solutions through community engaged research: (1) qualitative methods including interviews, focus groups, listening sessions, online learning, and participatory-design research; and (2) quantitative data collected via surveys to intentionally assess the health and social vulnerability within Marion County (Indianapolis) neighborhoods. Ten congregations participated, which included 10 clergy members and 8 health advocates.
This presentation seeks to open dialogue about the research methods and community outcomes of a Congregational Learning Community (CLC) that used intentional partnership between community and academic experts to channel existing congregational leadership and programs into new trustworthy health connections. CLC members and project personnel will evaluate our engagement strategies of virtual gatherings, sharing of resources via online Canvas modules, and synthesis of data captured since the Learning Community’s inception in May 2020. We will share the CLC's health promotion and advocacy outcomes amidst a pandemic that revealed an ever more present need to address racial health disparities in socially vulnerable areas.</t>
  </si>
  <si>
    <t>S7A</t>
  </si>
  <si>
    <t>Internationalism and Cultural Competency in Community Engagement</t>
  </si>
  <si>
    <t>Internationalism and Cultural Competency in Community Engagement ● Empowerment of Small-holder Women Farmers in East Africa using Poultry Production ● New Sites for the Leadership of Community Engagement</t>
  </si>
  <si>
    <t>Utilizing internationalism as its basis, this symposium highlights the establishment of sustainable, international (and domestic) partnerships at PSU Berks. It will discuss research findings, community impact, and lessons learned from select projects. It will also discuss the role of cultural competency as a pathway to future engaged scholarship.</t>
  </si>
  <si>
    <t>Donna</t>
  </si>
  <si>
    <t>Chambers</t>
  </si>
  <si>
    <t>Belén</t>
  </si>
  <si>
    <t>Rodriguez Mourelo</t>
  </si>
  <si>
    <t>Fellie</t>
  </si>
  <si>
    <t>Arizona</t>
  </si>
  <si>
    <t>Shreck</t>
  </si>
  <si>
    <t>Internationalism is at the core of several of Penn State Berks’ community engagement opportunities. The successful implementation of domestic and international projects depends on the understanding and application of cultural competencies.
The purpose of this symposium is to share and reflect upon the role that internationalism and cultural competency play in the creation and fulfillment of high-impact projects, specifically those that focus on the Sustainable Development Goals established by the United Nations. It will discuss the expectations, outcomes, and indelible footprints that these projects establish in working with the community and the community partners.
This symposium panel consists of three professors and two undergraduate students from PSU Berks. Professors Chambers and Rodriguez Mourelo will present on how the Berks Center for Academic Community Engagement exemplifies the implementation of SDGs in service-learning projects highlighting the inception, implementation, and continued international collaboration with the University of Split, Croatia. Professor Fellie will discuss student involvement in solicited translation projects for the community, and how students put more effort into the projects because they are excited to create translations that will benefit and be used by organizations in their local community.
Students Weister and Rivera will discuss their domestic and international projects that target the underserved in matters of inclusivity, equality, and environmental sustainability.
An intended outcome of this symposium is for the audience to formulate active, relevant, and impactful community engagement projects that are successful as well as sustainable; programs that create true global citizens who will embrace a lifetime of engaged scholarship.</t>
  </si>
  <si>
    <t>S7B</t>
  </si>
  <si>
    <t>Empowerment of Small-holder Women Farmers in East Africa using Poultry Production</t>
  </si>
  <si>
    <t>Although women (and children) in East Africa are involved in smallholder poultry production, they don’t own nor control proceeds. This project aimed to empower women through poultry production and utilized Feed the Future Women’s Empowerment in Agriculture Index (WEAI) to measure impact; results, discussion and recommendations will be presented</t>
  </si>
  <si>
    <t>Margaret</t>
  </si>
  <si>
    <t>Khaitsa</t>
  </si>
  <si>
    <t>Naomi</t>
  </si>
  <si>
    <t>Lumutenga</t>
  </si>
  <si>
    <t>Caroline</t>
  </si>
  <si>
    <t>Kobia</t>
  </si>
  <si>
    <t>Herbert</t>
  </si>
  <si>
    <t>Mukiibi</t>
  </si>
  <si>
    <t>In East Africa, the day-to-day management of poultry is undertaken by women, often with assistance from their children. Despite this responsibility women do not have complete ownership of the birds nor decision-making power regarding the use of the poultry products and income from sales. This project aimed at:
1. Improving poultry production and livelihood among women small holder farmers (WSF) in Uganda,
2. Improving WSF’s income, access to resources and decision making,
3. Assessing empowerment of WSF using Women’s Empowerment in Agriculture Index (WEAI).
Methodology: Sixty-nine poultry WSF in two districts in Uganda were trained on best practices for poultry production. A questionnaire was administered after the training (phase 1) and one year later (phase 2) to collect data on the five Domains of Empowerment (5DE) and compute the 5DE index and the Gender Parity Index (GPI). 
Results: There was increased poultry production, improved marketing and access to resources through a cooperative, and increased income leading to acquisition of assets such as land. WSF were empowered with ownership of the birds and assets, engagement in domestic and local decision making, and leadership in the community. The 5DE score was 65.8% before and 82.4% one year after establishment of poultry enterprises. 
Conclusion: Equipping WSF with necessary tools (such as training in poultry production) and resources can lead to empowerment, and improved livelihood as was demonstrated by WSF in this study. 
Expected Outcomes:
1. Improved poultry production, and income
2. Increased participation in family decision making, community leadership programs and social groups.
 </t>
  </si>
  <si>
    <t>S7C</t>
  </si>
  <si>
    <t>New Sites for the Leadership of Community Engagement</t>
  </si>
  <si>
    <t>Since 2018, 16 Canadian and 10 Australian universities have been adopting and adapting the Carnegie Classification for Community Engagement.  This presentation profiles the actors leading this movement in these countries, and through interview data builds upon the US focused scholarship of ‘community engagement professionals’ (Dostillo, 2017) in higher education. </t>
  </si>
  <si>
    <t>Peacock</t>
  </si>
  <si>
    <t>Katy</t>
  </si>
  <si>
    <t>Campbell</t>
  </si>
  <si>
    <t>The literature on community-engaged professionals within higher education (Dostillo, 2017) has been useful in helping to construct a unifying identity among staff sharing a set of competencies and dispositions for the leadership of community engagement within contemporary post-secondary institutions. In this presentation, we probe the experiences of community engagement leaders within Australian and Canadian post-secondary institutions as they explore, with the Carnegie Foundation for the Advancement of Teaching, if and how their local fields of university-community engagement can develop Canadian and Australian versions of the Carnegie Classification System for Community Engagement (CCSCE). 
Interview data from 15 staff responsible for the Carnegie Pilot within their institutions (eight from Australia, seven from Canada) and ethnographic notes from Australian and Canadian pilot meetings are drawn upon to present a profile of the community engagement professionals (Dostillo, 2017) accomplishing this work.  Although exercising considerable academic leadership, these staff, regardless of their own more hybridized self-identities as practitioner-scholars or ‘pracademics’, with formal academic training, are often inadequately recognized through institutional designations as non-academic staff.  
The Carnegie Pilots in Canada and Australia attest, among other things, to an ambivalence about community engagement within the academy in those jurisdictions. Staff carrying the torch for the engagement agenda often struggle for institutional recognition, particularly in the most research-intensive and established universities in each nation.  Participants will be encouraged to share their own experiences of the leadership of engagement, and how their work has been both enabled and constrained through the institutional structuring of their position.   </t>
  </si>
  <si>
    <t>S8A</t>
  </si>
  <si>
    <t>Mitigating Structural Violence for Descendants of Loved Ones Buried at Three Historic Cemeteries in Louisville, KY</t>
  </si>
  <si>
    <t>Mitigating Structural Violence for Descendants of Loved Ones Buried at Three Historic Cemeteries in Louisville, KY ● Metropolitan Meanderings: Serving the City of Omaha ● Campus-Community Engagement &amp; Collaborations</t>
  </si>
  <si>
    <t>The University of Louisville's Center for Archaeology and Cultural Heritage curates burial records and maps for three severely mismanaged historic cemeteries. To mitigate the structural violence of overbuiral practices, we perform 400 annual records search requests for descendants. We evaluate the success of this project and future needs.</t>
  </si>
  <si>
    <t>Thomas</t>
  </si>
  <si>
    <t>Jennings</t>
  </si>
  <si>
    <t>Codi N.</t>
  </si>
  <si>
    <t>Goodwyn</t>
  </si>
  <si>
    <t>Eastern, Greenwood, and Schardein are three historic cemeteries in Louisville, KY. Beginning in the 1990s, the Office of the Kentucky Attorney General determined that the cemeteries had been severely mismanaged for decades. The worst offense was the repeated reuse of graves, discarding the remains of previous burials or burying multiple people on top of one another without informing or receiving consent from relatives of the deceased. In 2001, the Jefferson County Circuit Court became the managing entity of all three cemeteries, and University of Louisville’s Center for Archaeology and Cultural Heritage (CACHe) now curates all physical burial records and historic cemetery maps. Today, the structural violence of the cemetery burial practices persists for hundreds of thousands of family members and descendants of those buried in the cemeteries. Each year, the University of Louisville Department of Anthropology fields records search requests from approximately 400 concerned individuals seeking to learn the status and location of their loved ones. In this paper, we summarize the history of CACHe’s service to the descendants, present an analysis of public records requests, and present the results of a survey of those who have requested information. Through these analyses, we assess the success of current efforts and gauge public interest in digital access to the historic cemetery records.</t>
  </si>
  <si>
    <t>S8B</t>
  </si>
  <si>
    <t>Metropolitan Meanderings: Serving the City of Omaha</t>
  </si>
  <si>
    <t>Our service learning partnership of University and high school students persisted despite the pandemic and produced books for businesses at the neighborhood’s center. Students’ archival research led to furthering the community’s understanding of the neighborhood’s growth and development as well as providing residents with history of their own locations.</t>
  </si>
  <si>
    <t>Lucy</t>
  </si>
  <si>
    <t>Andrea</t>
  </si>
  <si>
    <t>Hartman</t>
  </si>
  <si>
    <t>The book the students brought together was designed to sit in every business lobby or at every bar along the main street of the Blackstone District. Our efforts brought together high-school juniors and seniors, University first-year students from different majors in an Honors interdisciplinary course, and a business district in our city in an effort to create connections and serve the community. The teachers coordinated reading assignments and processes to move students through aligned curricula, and students connected over pizza in person and social media while in their separate learning environments. The students met and partnered to undertake archival research at our downtown library, learning to use bound archives with no electronic resources in sight. They explored the neighborhood in sub-zero temperatures, and their partnerships elicited new learning relationships as well as uncovering historical information about the business district in Omaha.
We will share our class service learning effort and how it created connections for students across institutions and to businesses beyond both institutions’ locales; we will also share our missteps and what we learned along the way. The experiential site visits offered students new perspectives, and their learning expanded their skill sets as well as their understanding of the city around them. We will share final posters and our book production, and, post-Covid, we hope to offer the course again, and better—and have all the students make it to its end.</t>
  </si>
  <si>
    <t>S8C</t>
  </si>
  <si>
    <t>Campus-Community Engagement &amp; Collaborations</t>
  </si>
  <si>
    <t>This Symposium unites projects from 3 geographically diverse institutions committed to Engaged Scholarship and campus-community collaborations. Faculty and student representatives for Portland State University’s Homelessness Research &amp; Action Collaborative (HRAC), the University of San Diego's Tijuana Hub, and Swarthmore College's Chester Semester program will discuss the ways in which their respective institutions are working closely with community partners to co-create knowledge, apply that knowledge in ways that are informed and shaped by those closest to the situations and problems in question, and that produce outcomes of mutual benefit.</t>
  </si>
  <si>
    <t>Benjamin</t>
  </si>
  <si>
    <t>Berger</t>
  </si>
  <si>
    <t>Jacen</t>
  </si>
  <si>
    <t>Greene</t>
  </si>
  <si>
    <t>María</t>
  </si>
  <si>
    <t>Silva</t>
  </si>
  <si>
    <t>Ashley</t>
  </si>
  <si>
    <t>Henry</t>
  </si>
  <si>
    <t>Mark</t>
  </si>
  <si>
    <t>Wallace</t>
  </si>
  <si>
    <t>This Symposium unites projects from 3 geographically diverse institutions committed to Engaged Scholarship and campus-community collaborations.
Portland State University’s Homelessness Research &amp; Action Collaborative, an interdisciplinary research center dedicated to addressing homelessness through engaged scholarship with a racial equity lens, will focus on research during the COVID-19 pandemic, including new inventions to facilitate safe interactions in the field and the launch of rapid research projects on the needs of unsheltered populations.
The University of San Diego's Tijuana Hub will discuss its commitment, as a Binational Anchor Institution, to strategically investing financial and human resources in partnership with their neighboring, Mexican community. The Hub's most pressing role is to address technological challnges in the Tijuana community by convening stakeholders including technical experts, funders and community organizers to invest in digital connectivity for anchor community partners in Tijuana.
Swarthmore College's ChesterSemester Program is a transcript-notated, interdisciplinary program that consists of credit-bearing, relevant coursework; a supervised, high value internship in Swarthmore's neighboring city of Chester, Pennsylvania; and cohort sessions shaped and informed by community partners and co-led by Swarthmore’s staff and faculty. Two years ago Swarthmore's summer internship program, the Chester Community Fellows (CCF) program, won an ESC award for student engagement. The ChesterSemester program builds upon CCF's summer time, co-curricular success with a term-time, curricular program that combines academic rigor with community-led inquiry and mutual benefit.
All three programs could be adapted for implementation at other campuses with commitments to work alongiside community partners without sacrificing pedagogical and research rigor.</t>
  </si>
  <si>
    <t>S9A</t>
  </si>
  <si>
    <t>Training the Tutors: Holistic Approaches to Real-World Issues</t>
  </si>
  <si>
    <t>Training the Tutors: Holistic Approaches to Real-World Issues ● Development of an Intercultural Competence Model for Extension Engagement: Implications for Creating Connections and Expanding Possibilities ●  Activating Design Methods for Social Change</t>
  </si>
  <si>
    <t>Tutoring in local school settings is often a way to engage undergraduates in service learning experiences within their community. While such tutoring is often reserved for academic content, one university centered on social and emotional learning during the time of Covid-19 and embedded such components into the reading tutoring conducted.</t>
  </si>
  <si>
    <t>Vicki</t>
  </si>
  <si>
    <t>Luther</t>
  </si>
  <si>
    <t>For many years, undergraduates at Mercer University have conducted one-on-one reading tutoring in local, high-poverty elementary schools. Students who qualify for this extra support are in kindergarten through third grade and who need additional supports in reading/ELA. When Covid-19 became a reality, the tutoring program was moved to an online venue and the students began months of remote learning. The pandemic, poverty, and deficiencies in academics hurt many students socially and emotionally; this realization led to a paradigm shift in tutoring training and implementation. Social and emotional skills were intertwined with reading skills in order create a holistic approach. Tutors were given explicit training, activities and resources were added to a learning management system, and the tutors were asked to complete a survey on ways to continue the process of improvement.
During this session, participants will hear an overview of the tutoring program, the changes that occurred, and the survey results. As this will be highly interactive, those within the session will have opportunity to discuss ways that social and emotional components can be intertwined into the engaged learning taking place at their respective institutions. Time for collaborative discussion and questioning will be given. By the end of the session, participants will have a better understanding of how one university found ways to holistically support local school children and undergraduate tutors, will be able to discuss resources used, and will be able to recognize ways of incorporating social and emotional learning into their own community engagement projects.</t>
  </si>
  <si>
    <t>S9B</t>
  </si>
  <si>
    <t>Development of an Intercultural Competence Model for Extension Engagement: Implications for Creating Connections and Expanding Possibilities</t>
  </si>
  <si>
    <t>This presentation shares findings from a recent Delphi study, which aimed to systematically develop a cultural competency model for the extension engagement context by achieving consensus among a panel of 35 diversity, equity, and inclusion experts from across the U.S. The model includes 54 core competencies organized by career phase.</t>
  </si>
  <si>
    <t>Cody</t>
  </si>
  <si>
    <t>Gusto</t>
  </si>
  <si>
    <t>John</t>
  </si>
  <si>
    <t>Diaz</t>
  </si>
  <si>
    <t>No special technology needs or requests. We aim to facilitate audience engagement through the use of Mentimeter, which is an interactive presentation software that generates live polls, quizzes, word clouds, Q&amp;As, and more. We can use this program with basic internet access and screen sharing access.</t>
  </si>
  <si>
    <t>To meet the needs of increasingly diverse learner populations, formal and non-formal educational institutions have incorporated intercultural competency programming into their broader diversity, equity, and inclusivity (DE&amp;I) initiatives. While intercultural competency models have been developed and applied across multiple educational disciplines, there is a need to develop competency models which are grounded within extension’s unique nonformal education context. We therefore utilized a consensus-driven process to develop a cultural competency model to inform professional development efforts. Applying a three-phased Delphi approach, we leveraged the expertise of a panel of cultural competency, DE&amp;I experts from various land grant institutions. The final panel included 35 experts across the United States, including authors of prominent cultural competency curricula such as Navigating Differences, Coming Together for Racial Understanding, and the Intercultural Development Inventory.
Our session will briefly articulate the background context of cultural competency development in nonformal education (i.e. extension engagement), establishing the gaps and needs which drove the development of the study. We will discuss the study’s methods, explaining why the consensus-building Delphi approach was chosen and what its implications are for findings and recommendations. Finally, we will present results and offer key recommendations for key stakeholders who may be interested in the development of a contextually grounded and consensus-driven cultural competency model for nonformal education. At select points throughout the presentation, we plan on promoting audience engagement by requesting poll question responses through the interactive Mentimeter application. After the presentation, we will facilitate a brief discussion about barriers and actionable next steps.</t>
  </si>
  <si>
    <t>S9C</t>
  </si>
  <si>
    <t>Activating Design Methods for Social Change</t>
  </si>
  <si>
    <t>This presentation engages scholars, students and community members in design for social change. The presentation highlights design methods and pedagogical framework that promotes equity, social justice and transformative learning. Two case studies illustrate the social design methods, creative tools and framework used for social impact in local and international settings.</t>
  </si>
  <si>
    <t>Melsop</t>
  </si>
  <si>
    <t xml:space="preserve">Juliana </t>
  </si>
  <si>
    <t>Bertolini</t>
  </si>
  <si>
    <t>This multimedia presentation aims to be a dynamic for engaged scholars, service-learning students and community members interested in activating design for social change. The presentation highlights design methods and a pedagogical framework developed to promote equity, social justice and transformative learning for students, faculty, and community members. Collaborative design (co-design) methods combined with social change theories form the practical and philosophical basis for this ethically oriented framework; it is a design research approach committed to working directly with members of non-dominant communities to expand place-based learning opportunities, cultivate authentic relationships, ameliorate racial injustices, and co-create physical environments for inclusion and social equity.
Two case studies illustrate how the social design methods, creative tools and framework are used to provide project structure, serve to bridge language gaps, and engage underserved individuals in co-design processes for place-making. The first case study examines hands-on tools to engage urban youth in storytelling, futuring, and co-designing furniture for a local community art center. The second illustrates the significance of engaged scholarship in advocating for human rights and standing in solidarity for social justice with the street situation population in São Paulo, Brazil. While both service-learning courses have tangible outcomes through the collaborative design-build activities, they excel by demonstrating the role of sustained participatory design to create real change in marginalized communities by catalyzing human creativity toward authentic empowerment.
The flexible framework, methods and creative tools offer ways for scholars to envision, plan, and co-develop projects with community partners based on equity and social justice.</t>
  </si>
  <si>
    <t>S10A</t>
  </si>
  <si>
    <t>Diverse Perspectives and Techniques for Community Engagement</t>
  </si>
  <si>
    <t>Diverse Perspectives and Techniques for Community Engagement ● Community Partner Evaluations of Technical Student Deliverables ● Community-Engaged Pedagogy &amp; Intergenerational Encounter</t>
  </si>
  <si>
    <t>Community engagement an essential topic in Community Development. This symposium convenes academics currently teaching community engagement in a range of courses including methods, seminar, case study, and practicum. The discussion will incorporate approaches employed to teach engagement techniques and to develop students’ capacity to effectively mobilize and engage community stakeholders.</t>
  </si>
  <si>
    <t>Mandarano</t>
  </si>
  <si>
    <t>Bryan</t>
  </si>
  <si>
    <t>Hains</t>
  </si>
  <si>
    <t>Kristina</t>
  </si>
  <si>
    <t>Community engagement in local decision-making is a cornerstone of the field and an essential topic to include in Community Development curricula. Engagement practices vary in their translatability to teaching in a classroom or field-based setting. For example, Saul Alinksy type community organizing lends itself to case studies instruction due to the difficulty of replicating power building at the local level and achieving demonstrable changes in institutional policies and practices. Community-capacity building programs, which emerged around the turn of the century, may lend themselves to classroom instruction with course modules and training resources to develop leadership skills, for example. A practicum course aligns best with other methods such as recruiting stakeholders for a design charrette or community-based project. 
This symposium brings together academics currently teaching community engagement in a range of courses including methods, seminar, case study, and practicum. The discussion will explore the approaches employed to teach engagement techniques and to develop students’ capacity to effectively mobilize and engage community stakeholders. Participants will review the engagement methods, short- and long-term relationships with community partners, and outcomes. Participants will initiate a preliminary discussion of best practices relevant to teaching the next generation of practitioners working to achieve sustained engagement with increasingly more diverse constituents.</t>
  </si>
  <si>
    <t>S10B</t>
  </si>
  <si>
    <t>Community Partner Evaluations of Technical Student Deliverables</t>
  </si>
  <si>
    <t>What does it mean for university actors effectively communicate technical community-engaged work in accessible ways? This study considers how community partners evaluate student work in a community-engaged learning course. We explore the kinds of deliverables that appeal to community members and the student attitudes associated with community-preferred work.</t>
  </si>
  <si>
    <t>Paulette</t>
  </si>
  <si>
    <t>Hebert</t>
  </si>
  <si>
    <t>The equitable creation and communication of effective deliverables is a core element of successful community-university partnerships. Practitioners and theorists agree that community members should be empowered as a result of their work with university faculty and students. Yet the common disparity in technical knowledge that promises to make the outcomes of partnerships a boon to community members may hamper their ability to fully evaluate or utilize what a university partner offers, potentially undermining the equality at the conceptual core of community-university partnerships. Faculty, staff, and students therefore have an obligation to communicate the results of their work in ways that are accessible to all partners. The dynamics surrounding community members’ understanding of and satisfaction with student work, however, remain understudied. Questions persist about how community members evaluate student work and what shapes these student deliverables. This study therefore directly examines community member and student attitudes related to a common set of student work. These deliverables were created in a community-engaged lighting design course partnered with a local community theater. Community preferences were assessed using a series of surveys administered to more than 400 theater patrons, volunteers, and staff following student presentations of their work. Related student attitudes are drawn from a close textual analysis of written reflections. These data therefore permit us to examine in detail both the kinds of deliverables that appeal to community members and the student attitudes most associated with community-preferred work. We conclude with recommendations for future community-engaged courses and partnerships.</t>
  </si>
  <si>
    <t>S10C</t>
  </si>
  <si>
    <t>Community-Engaged Pedagogy &amp; Intergenerational Encounter</t>
  </si>
  <si>
    <t>In this talk I discuss the value and prospect of ‘intergenerational philosophy’ as a form of community engagement. I introduce two concrete use cases of philosophy engagement efforts at UNC-Chapel Hill that promote intergenerational dialogue and understanding, and reflect on their theoretical foundations, implementation, and posterity. </t>
  </si>
  <si>
    <t>Michael</t>
  </si>
  <si>
    <t>Vazquez</t>
  </si>
  <si>
    <t>The presentation will center on two philosophy-based outreach initiatives I spearhead at UNC-Chapel Hill that aim to promote intergenerational dialogue and understanding, one curricular and the other extra-curricular. The curricular initiative is a new undergraduate experiential education course in the philosophy department centered on intergenerational dialogue with older adults in the Triangle Area. The co-curricular initiative stems from my recent collaborative efforts at the Parr Center for Ethics to adapt the structure and pedagogy of the National High School Ethics Bowl for programming across the lifespan. To motivate and contextualize these efforts, I will reflect on the social, civic, and philosophical foundations of community engagement for older adults, and consider the distinctive need, interest, and value of intergenerational programming. To make the presentation as engaging as possible, I will use various forms of media (e.g. videos and lesson plans rather than verbal anecdata) and frame the presentation as first and foremost a conversation about the future of these forms of engagement. Time and format permitting, I could run small demonstrations with the audience. At the very least, I can create a public folder with takeaways, like handouts and sample lessons. </t>
  </si>
  <si>
    <t>W12A</t>
  </si>
  <si>
    <t>Expanding Access to Medical School for Pre-Collegiate, Rural Youth</t>
  </si>
  <si>
    <t>Expanding Access to Medical School for Pre-Collegiate, Rural Youth ● TAP SwiftStart Workforce Development Program: Overview and Assessment Findings</t>
  </si>
  <si>
    <t>Medically underserved areas subsist across Georgia. UGA Extension and Mercer University School of Medicine co-created programming to expand the pipeline of medical students from rural areas. Facilitators will share practices between a public, flagship university partnering with a private medical school to decrease the physician shortage in rural Georgia.</t>
  </si>
  <si>
    <t>Abby</t>
  </si>
  <si>
    <t>Lee Anna</t>
  </si>
  <si>
    <t>Deal</t>
  </si>
  <si>
    <t>Casey</t>
  </si>
  <si>
    <t>Mull</t>
  </si>
  <si>
    <t>In 2016, 12% of the Mercer University School of Medicine (MUSM) applicant pool was from rural, medically underserved Georgia. MUSM established a partnership with Georgia 4-H to reach its target population of youth in rural, medically underserved Georgia to increase the number of rural applicants. The goals of the partnership are to increase awareness of the physician shortage in rural Georgia and expose students to medicine and healthcare careers. MUSM and Georgia 4-H designed the program, “Setting Your Sights on Medical School.” Hosted on campus, students rotate through seminars taught by Faculty and Students about physiology, patient interaction, rural medicine, telemedicine, medical research, and the application process. To date, 114 4-H members participated in events. Participants are allowed ongoing access to the Medical Library and engage in shadowing/mentoring opportunities. Survey data indicates 85% of participants’ understanding of career opportunities in healthcare and awareness of resources to be successful in medical school increased. 92% better understood the academic requirements and process for applying to medical school. Participants reported their increased awareness of the physician shortage in rural Georgia. Evaluation data suggests the program contributes to goals of increasing knowledge of healthcare careers and requirements for medical school. Evaluation of the impact on youth pursuing a career in medicine is on-going. Translational Impact Continued exposure of youth from rural Georgia to medicine through these initiatives is necessary to increase the number of students who aim to become rural physicians. Providing mentoring opportunities is key to support students on the medical school pathway.</t>
  </si>
  <si>
    <t>W12B</t>
  </si>
  <si>
    <t>TAP SwiftStart Workforce Development Program: Overview and Assessment Findings</t>
  </si>
  <si>
    <t>Total Action for Progress (TAP) program leadership and Virginia Tech researchers present the findings from a program assessment of the innovative workforce development program, SwiftStart. The mixed methods program evaluation utilized administrative data analysis, surveys, interviews, and photovoice to identify and represent key factors leading to participant success.</t>
  </si>
  <si>
    <t>Mary Beth</t>
  </si>
  <si>
    <t>Dunkenberger</t>
  </si>
  <si>
    <t>Lara</t>
  </si>
  <si>
    <t>Nagle</t>
  </si>
  <si>
    <t>Moore</t>
  </si>
  <si>
    <t>Charysse</t>
  </si>
  <si>
    <t>Hairston</t>
  </si>
  <si>
    <t>SwiftStart is a two-generation workforce development and engagement program connecting parents to workforce training in high-demand fields while providing childcare and flexible funding for a variety of wrap-around supports. SwiftStart is hosted by TAP in Roanoke, VA and is funded by the U.S. Department of Labor’s Strengthening Working Families Initiative (SWFI) grant program, with a grant period of July 1, 2016 - June 30, 2021. SwiftStart uniquely supports vulnerable families struggling with barriers, such as financial and housing insecurity, substance use disorder, and educational, professional development, childcare and transportation deficits. SwiftStart’s dedicated career mentors, strong organizational partner network, and flexible funding model allow for targeted, tailored support to meet the individual needs of each participant on a case by case basis.
Assessment was conducted through stakeholder engagement (with staff, participants, training providers, and employers) involving interviews, surveys, and photovoice, as well as administrative data analysis. Presenters will highlight the program’s strengths that increased engagement in the training and professional development activities, and resulted in positive individual and program outcomes. Presenters will review the photovoice session that was used to engage SwiftStart participants in the study and will describe the follow-up group interview process and results, in order to share this innovative method that more directly engaged participants in the research process and provided a tangible product to represent outcomes. The presentation will conclude with lessons learned from the program and assessment approach and recommendations for program improvement, as well as provide time for Q&amp;A with workshop attendees.</t>
  </si>
  <si>
    <t>W13A</t>
  </si>
  <si>
    <t>Trauma-Informed Teaching and Learning in Higher Education</t>
  </si>
  <si>
    <t>Trauma-Informed Teaching and Learning in Higher Education ● Follow the Nudge: Using Mobile Technology to Transform Education into Action</t>
  </si>
  <si>
    <t>In this interactive, engaging webinar session, participants will review and apply a wide range of empirically-based trauma-informed teaching and learning practices to their individual educational setting. These strategies provide both structure and support for all students, particularly students exposed to or impacted by crises or trauma.</t>
  </si>
  <si>
    <t>Deb</t>
  </si>
  <si>
    <t>Wingert</t>
  </si>
  <si>
    <t>I hope to share my slide deck with a tech support person, who can share the slides while I facilitate the session on my laptop. I feel more comfortable with someone sharing the slide deck and set up breakout rooms to ensure smooth delivery (and avoid laptop crashing!)</t>
  </si>
  <si>
    <t>We teach in unprecedented times. In the midst of an environment of racial injustice and volatile political division, the pandemic has wreaked major disruption throughout the entire educational system. This highly engaging and interactive session will help attendees explore not only the stressors, crises, and potential traumas impacting teaching and learning, but also the trauma-informed strategies and practices critical for effective teaching and learning in such challenging times/circumstances.
This session begins with a well-being check-in, giving attendees a brief mental health check-in, which also serves as a model of an effective way to frequently incorporate a well-being check-in with their respective students in their educational setting.
Attendees will then review the meaning of a trauma-informed lens, and the impact of current pandemic stressors, including recent research that describes likely student behaviors to be encountered in educational settings.
We will then do a deep dive into empirically-based trauma/crises-informed teaching and learning strategies. A multitude of effective strategies will be shared with attendees. Then, in breakout rooms, attendees will apply and share selected strategies to their educational setting. Participants will return to the main zoom room to debrief with the entire group. They will also have the opportunity to also ask and answer questions (i.e. Muddiest Point) in the main zoom room segment.
We will end the session with attendees sharing in the Zoom chat one next step that they will be taking to incorporate empirically-based, trauma/crises-informed teaching and learning into their educational setting.</t>
  </si>
  <si>
    <t>W13B</t>
  </si>
  <si>
    <t>Follow the Nudge: Using Mobile Technology to Transform Education into Action</t>
  </si>
  <si>
    <t>This presentation will detail how mobile technology can be used to transform education into action by providing an overview of Follow the Nudge, a web/mobile application that guides people on how to support a grieving person, and offers practical guidance on mobile integration into outreach and education initiatives.</t>
  </si>
  <si>
    <t>Whissel Fenton</t>
  </si>
  <si>
    <t>Bittner</t>
  </si>
  <si>
    <t>Steve</t>
  </si>
  <si>
    <t>Nelson</t>
  </si>
  <si>
    <t>Tyler</t>
  </si>
  <si>
    <t>Wilkinson</t>
  </si>
  <si>
    <t>Speaking Grief is a multiplatform public media initiative that works to create a more grief-aware society. We will describe how our team collaborated with leading experts in the field to create approachable and engaging learning content. We will also explore how the team was inspired to expand the initiative by analyzing the reasons people fail to offer meaningful, sustained grief support and identifying two common barriers: fear of saying/doing the wrong thing and the distractions of daily life. We will detail the collaborative process that led to the creation of Follow the Nudge, a web/mobile application that draws upon the learning resources created for Speaking Grief initiative and makes them actionable by texting or emailing digital reminders that include concise guidance on how to offer support in a meaningful way. 
The workshop will be organized as follows:
	Introduction - overview of Speaking Grief, evolution of Follow the Nudge (5 minutes)
	Content Development - information and insight on working with stakeholders across multiple disciplines (i.e., media professionals, researchers, and practitioners) to create compelling content (10 minutes)
	Learning Design - strategies for utilizing mobile technology as a real-time learning tool (10 minutes)
	Technology Integration - practical considerations related to privacy, data collection, testing and refinement, and user recruitment (10 minutes)
	Q&amp;A (20 minutes) - guided discussion including prompts for attendees to share challenges related to outreach for their projects and workshop ideas for technology integration
	Wrap up (5 minutes) - summarize key takeaways, share contact information</t>
  </si>
  <si>
    <t>W14</t>
  </si>
  <si>
    <t>Community Engagement Becomes Curricular Policy: Creating a General Education Requirement</t>
  </si>
  <si>
    <t>In May 2018, small, rural, now-Carnegie-classified Juniata College voted in a “local engagement” (LE) requirement as the final piece of our new general education curriculum, making community-engaged learning a method of engagement for all Juniata students. The presenters, who co-chair the LE learning community, will detail the context, strategies, and process by which this requirement has come into being, implementation specifics, successes, challenges, and tips for surviving the process. Important example collaborations will be highlighted. Attendees will be encouraged to share their experiences with or hopes for implementing a community-engagement requirement as well as concerns about doing so.</t>
  </si>
  <si>
    <t>Roney</t>
  </si>
  <si>
    <t>Recognizing that general education is one method for engagement, community-engaged learning is now an expectation for all Juniata students. Through a motion from the floor of the faculty meeting in May 2018, Juniata overwhelmingly approved a “local engagement” (LE) requirement as the final piece of our new general education curriculum. This session will describe the history of and motivation for a community-engaged-learning requirement and how it aligns with Carnegie-classified Juniata’s mission, institutional learning outcomes, and strategic plan. Along with our successes, challenges, and tips for surviving the process, we will highlight important example collaborations. Presenters, who co-chair the LE learning community consisting of twelve departments, will also detail the relevant institutional structures, both for establishing criteria and diverse pathways by which students can meet the requirement and for fleshing out key terms, learning outcomes, required elements, and program assessment. Discussion of capacity-building strategies for a small school and the challenges of a rural context will also be included. Attendees will deepen their understanding of the benefits and challenges of implementing a community-engaged learning requirement; the importance of including in the process diverse stakeholders, including the voices of community partners; and strategies for building buy-in and support for community-engaged learning across campus. Attendees will be encouraged to share their ideas about what community engagement should look like, what their experiences of implementing a community-engagement requirement on their own campuses have been or for which they are imagining possibilities, as well as their concerns about what such work would and should entail.</t>
  </si>
  <si>
    <t>W15A</t>
  </si>
  <si>
    <t>Exploration of Conceptual Frameworks for University Engagement</t>
  </si>
  <si>
    <t>Exploration of Conceptual Frameworks for University Engagement ● Faculty Engaged Scholarship: Setting Standards and Building Conceptual Clarity</t>
  </si>
  <si>
    <t>At ESC 2019, Pruitt, McLean, and Susnara presented a conceptual framework for community-engaged scholarship. This presentation builds on that framework by looking at methods of implementation of community engagement by higher education based on the author’s scholarship around engagement of Cooperative Extension, with implications for other university outreach organizations.</t>
  </si>
  <si>
    <t>Karen</t>
  </si>
  <si>
    <t>Vines</t>
  </si>
  <si>
    <t>In this presentation, we will use previous work related to engaged models of program delivery for higher education through Cooperative Extension (Vines, 2018; Vines, 2017) and the conceptual framework for University engagement developed by Pruitt, McLean, and Susnara (2019) to develop a process for implementation of University engagement. While exploring engaged and expert models of program delivery in Cooperative Extension, a third model of program delivery, a hybrid or blended model, for emerged (Vines, 2018). This model helps to explain how the university can work in an engaged manner, while also being able to contribute significant expertise. 
The model is based upon collective impact theory (Kania and Kramer, 2011) and emphasizes 2-way, ongoing communication, shared expertise, shared learning, and mutual respect. The role of faculty in engaged work is that of the Action Researcher/Public Scholar/Education Organizer as described by Peters, Alter, and Schwartzbach (2010) (Vines, 2018; Vines, 2017). In this role, the university is able to provide process and content expertise in an environment that also respects the expertise that resides within the community. What results is a mutually-beneficial relationship between the community and university. The 4 Rs of relevance, reciprocity, research, and resilience which are integral to Pruitt et al.’s conceptual framework are also implicated in this model and will be explored in greater detail.</t>
  </si>
  <si>
    <t>W15B</t>
  </si>
  <si>
    <t>Faculty Engaged Scholarship: Setting Standards and Building Conceptual Clarity</t>
  </si>
  <si>
    <t>Acceptance of engaged scholarship in higher education is growing, but challenges persist. This workshop will explore a model of disciplinary framing of pathways to help build understanding and conceptual clarity of engaged scholarship. Participants will have an opportunity to share and discuss how this model might inform their campus efforts.
 </t>
  </si>
  <si>
    <t>Blanchard</t>
  </si>
  <si>
    <t>Andy</t>
  </si>
  <si>
    <t>Furco</t>
  </si>
  <si>
    <t>None – other than ability to share screen and maybe do breakouts</t>
  </si>
  <si>
    <t>The growing field of engagement attracts scholars and students from various academic disciplines as well as practitioners, residents, and others from various corners of society. Each brings particular perspectives, methodologies, and epistemologies that define the nature of the engagement agenda, and in turn, ascribes different purposes and intentions to the work. External and internal forces are challenging the academic environment to produce knowledge and discoveries that more fully demonstrate higher education’s relevance and value to society, particularly in light of current circumstances including racial justice and the global pandemic.
Presenters will share a conceptual model growing out of work on their respective campuses. Using disciplinary lenses, they identify four pathways that help bring greater conceptual clarity to a broader framework for engaged scholarship.
The representation of the pathways offers a way to visualize and consider how, despite their unique perspectives, the individual discipline-informed frames have adopted similar values and principles that define how engaged scholarship is practiced today.
Following the presentation, participants will discuss: 1) how the model relates to their own individual and campus approaches to engaged scholarship; and 2) how it might help support an institutional reform agenda that questions current practices and challenges higher education to live out the values of reciprocity, shared authority, democratic practices, and shared resources that are espoused in engaged scholarship.
Outline:
	Presentation 30 minutes
	Questions and facilitated discussion 30 minutes
Outcomes:
Participants will:
	Learn about conceptual model of framing engaged scholarship
	Apply model to individual and campus approaches to engaged scholarship</t>
  </si>
  <si>
    <t>W16A</t>
  </si>
  <si>
    <t>Imagining and Creating More Just Futures through Radically Inclusive Assessment</t>
  </si>
  <si>
    <t>Imagining and Creating More Just Futures through Radically Inclusive Assessment ● Engaged Scholarship, Racial Equity and Social Justice, and the Arts</t>
  </si>
  <si>
    <t>What does assessment mean to you? How does it appear in your work ? How might we craft assessment that can challenge systems of injustice, reclaim power, and transform communities? In this session, we will explore these questions together while highlighting stories of counternormative, transformative, and radically inclusive assessment work.</t>
  </si>
  <si>
    <t>Stanlick</t>
  </si>
  <si>
    <t>Julia</t>
  </si>
  <si>
    <t>Metzker</t>
  </si>
  <si>
    <t>Patti</t>
  </si>
  <si>
    <t>Clayton</t>
  </si>
  <si>
    <t>Joe</t>
  </si>
  <si>
    <t>Bandy</t>
  </si>
  <si>
    <t>Price</t>
  </si>
  <si>
    <t>This is a project of the Imagining America Assessing Practices of Public Scholarship (APPS) Collective. We invite scholar-practitioners, students, community partners, and fellow troublemakers to join this session to re-envision assessment as a means to bring about justice and equity. We seek to reclaim assessment in empowering and generative ways. By sharing the model of democratically-engaged assessment, examples from partners and friends, and giving space for us to discuss and imagine together, we hope to lift each other up with empowering pathways forward during a critical and difficult year.
This session will be workshop style, with an overview of the democratically-engaged assessment framework, an engaged discussion on experience with assessment, and breakout sessions to consider one's own context by re/envisioning partnerships and practice towards more inclusive and transformative aims.
We will highlight some stories of assessment done differently, engaged in values, and with the purpose of inclusion and transformation in mind. Participants will include the APPS team and a curated group of community organizers, scholar-practitioners, thinkers, and citizens who will share their first-hand experiences of what it means to reclaim your story and your voice through radically inclusive assessment practices. We will make good use of technology to call in voices that may or may not be able to travel and engage participants in creating collaborative resources and reflections together.</t>
  </si>
  <si>
    <t>W16B</t>
  </si>
  <si>
    <t>Engaged Scholarship, Racial Equity and Social Justice, and the Arts</t>
  </si>
  <si>
    <t>This interactive workshop will encourage discussion of an innovative approach to promoting racial equity in higher education and society by developing the next generation of leaders as agents of social change. The approach involves creating transformative engaged scholarship experiences for undergraduate students by leveraging the arts in a virtual course.</t>
  </si>
  <si>
    <t>Dr. Tom C.</t>
  </si>
  <si>
    <t>Hogan</t>
  </si>
  <si>
    <t>Dupain Vashaw</t>
  </si>
  <si>
    <t>Anne</t>
  </si>
  <si>
    <t>Lai</t>
  </si>
  <si>
    <t>We will need to be able to use PowerPoint, play short video interviews and clips from the performing arts, conduct polls, and use break-out rooms.</t>
  </si>
  <si>
    <t>In this evidence-based workshop, we will share our journey and lessons learned associated with the design, development, and launch of an interdomain special topics course for the fall 2021 semester based on our two-year qualitative and quantitative research study titled “Creating Transformative Experiences: The Art of Student Engagement and Engaged Scholarship.” The course, titled The Virtual Transformational Leadership Development (VTLD) Experience, reimagines the transformation of higher education.
A guiding principle of The VTLD Experience is that human beings are interconnected, interrelated, and interdependent. Engaged learners will develop a global mindset, intercultural awareness and competence, inclusive leadership skills, and anti-racism tools and practices.
This learning space seeks to leverage the arts as a learning tool to engage with students in these guiding principles. The presentation will feature video excerpts of the performing arts in order to showcase their capacity to bring awareness to global issues such as racial equity and interconnectedness. This workshop will provide a small-scale simulation of the VTLD experience by inviting the audience to respond to examples of experimental arts exercises.
To promote audience engagement and involvement, we will pause periodically during the workshop to respond to questions and to engage in possibility thinking. The audience will be divided into break-out rooms to encourage close discussion on the presented topics, and they will interact through polls and nonverbal feedback such as icons and the chat function.
Participants will leave this session with the tools to leverage the arts to promote engagement and social change in their learning spaces.</t>
  </si>
  <si>
    <t>Tuesday, September 14, 1:00 p.m. - 2:00 p.m. Eastern</t>
  </si>
  <si>
    <t>P16</t>
  </si>
  <si>
    <t>The Future of the Engagement Academy at Penn State University</t>
  </si>
  <si>
    <t>Approximately 5 years ago Penn State initiated an "Engagement Academy" to support the University's mission to be a national leader in engaged scholarship. In spirit of continual improvement, panelists discuss the origins, recent changes to, and the future of the Engagement Academy at Penn State.</t>
  </si>
  <si>
    <t>Nicholas J.</t>
  </si>
  <si>
    <t>Rowland</t>
  </si>
  <si>
    <t>Alan</t>
  </si>
  <si>
    <t>Rieck</t>
  </si>
  <si>
    <t>Hailley</t>
  </si>
  <si>
    <t>Shivaani</t>
  </si>
  <si>
    <t>Selvaraj</t>
  </si>
  <si>
    <t>Penn State's Engagement Academy is a unique program to support, organically, the space of scholarly engagement at the University. Attendees will learn about the motivation to create the Academy, its funding source, and the philosophy supporting decisions made in the Academy. Past and current faculty fellows will reflect on their experiences and the impact of their work on their careers and their students. In particular, the panelists will describe a current shift toward the adoption of a formalized "shared governance" internal decision-making strategy. They also describe a shift toward a more inclusive stance regarding engaging staff in the engagement space at Penn State. They conclude by engaging with the audience on models at their institutions use to support engagement and talk about the future of supporting engagement in and around university settings.</t>
  </si>
  <si>
    <t>P17</t>
  </si>
  <si>
    <t>Indigenizing Community Engaged-Learning and Research: Lessons in Justice and Sustainability</t>
  </si>
  <si>
    <t>This presentation reviews approaches toward a future of engaged scholarship and collaborative engagement in learning and research with Indigenous peoples. It draws from experiences of a university-based social justice program giving undergraduate students a cross-cultural opportunity to engage with Indigenous communities, centered on relational accountability, mindful reciprocity and cultural humility.</t>
  </si>
  <si>
    <t>Barrett</t>
  </si>
  <si>
    <t>Brenton</t>
  </si>
  <si>
    <t>Preety</t>
  </si>
  <si>
    <t>Gadhoke</t>
  </si>
  <si>
    <t>Pablo</t>
  </si>
  <si>
    <t>Sanchez</t>
  </si>
  <si>
    <t>Carline</t>
  </si>
  <si>
    <t>Bennett</t>
  </si>
  <si>
    <t>Arutam</t>
  </si>
  <si>
    <t>Atunish</t>
  </si>
  <si>
    <t>This presentation reviews evidenced-based approaches toward collaborative engagement in learning and research with Indigenous peoples. Our work envisions a future of engaged scholarship that actively integrates the voices of our Indigenous partners in the process of co-learning and co-creating knowledge and mutual understanding.  It is a future informed by deep traditions of Indigenous wisdom and resilience, centered on relational accountability, mindful reciprocity and cultural humility. We reflect specifically on student and community experiences of success and challenges drawn from over 6 years of a university-based social justice program. It is a diverse group of undergraduate students, representing several colleges and departments. In their junior year, these students take part in unique sequential cross-cultural opportunities to engage with Indigenous communities from varied geographical and historical contexts; Ecuadorian Amazon (Winter Break) and the American Great Plains (Spring Break).  It is a form of experiential education that integrates community-based research and learning through the application of Indigenous research paradigms, methods, and epistemologies.  Such an approach fosters a profound respect for Indigenous worldviews while decolonizing our practices of research and education. This also informs a partnership building process through which we can engage with and co-construct knowledge. A primary focus of these collaborations has been to catalyze change through integrating themes of cultural heritage, education and youth empowerment, health and wellness, and economic opportunities as avenues for supporting sustainable community development.  It is our hope that this presentation gives guidance toward developing engaged scholarship that promotes respectful, reciprocal, and ethical relationships with Indigenous stakeholders.</t>
  </si>
  <si>
    <t>P18</t>
  </si>
  <si>
    <t>Empowering Youth to Find Meaningful Career Pathways: The Virginia Tech - Urban Alliance Partnership</t>
  </si>
  <si>
    <t>Virginia Tech (VT) and Urban Alliance (UA) have a 7 year-long partnership enabling UA interns - high school and college students from economically disadvantaged backgrounds - to have paid, academic year-long internships in labs and offices at VT's Northern Virginia locations. This panel discusses the partnership from multiple stakeholder perspectives.</t>
  </si>
  <si>
    <t>Afroze</t>
  </si>
  <si>
    <t>Mohammed</t>
  </si>
  <si>
    <t>Jim</t>
  </si>
  <si>
    <t>Egenrieder</t>
  </si>
  <si>
    <t>Chrissy</t>
  </si>
  <si>
    <t>McCurdy</t>
  </si>
  <si>
    <t>Alasia</t>
  </si>
  <si>
    <t>Washington</t>
  </si>
  <si>
    <t>Virginia Tech (VT) and Urban Alliance (UA) have had a 7 year-long partnership that enables Urban Alliance interns - high school students from economically disadvantaged backgrounds - to have paid, academic year-long internships in VT's offices and labs. The partnership has focused on students with interests in STEM fields.
This panel will discuss the partnership from the perspective of stakeholders in both organizations, including program organizers, a faculty mentor, and a student. The session will provide an overview of the partnership since 2014, expanding upon an ESC workshop conducted in 2016, shortly after the alliance began. The session will address how UA works with students from under-resourced backgrounds and how VT faculty mentor UA interns with interests in STEM. Partnership outcomes for the past 5 years will be presented. The panel will also include the perspective of a former UA program manager who now works on related topics at the United Negro College Fund (UNCF).
Intended learning outcomes include: 1) Key enablers for sustaining a successful alliance from the perspectives of partner organizations; 2) Best practices in mentoring high school with interests in STEM disciplines; 3) How a university can give high school students substantive assignments on campus that prepare them for future careers; 4) Lessons learned from the VT / UA experience. We welcome the insight of our audience on their experiences as well.
 </t>
  </si>
  <si>
    <t>P19</t>
  </si>
  <si>
    <t>Graduate Community Engagement Certificate: Lessons for Empowering the Engaged Student</t>
  </si>
  <si>
    <t>A panel consisting of Masters and Ph.D. students from the Graduate Community Engagement Certificate at UD will share their experiences as Graduate Community Engagement Scholars. The panelists will reflect on their motivations for pursuing the certificate, how their graduate curriculum was scaffolded with engagement opportunities, and supports and barriers.
 </t>
  </si>
  <si>
    <t>Kalyn</t>
  </si>
  <si>
    <t>McDonough</t>
  </si>
  <si>
    <t>Devon</t>
  </si>
  <si>
    <t>Tapp</t>
  </si>
  <si>
    <t>Daniels</t>
  </si>
  <si>
    <t>The first cohort of the Graduate Community Engagement Certificate from the University of Delaware graduates in Spring 2021. A panel consisting of Masters and Ph.D. students from this cohort, representing diverse programs across the University, will share their experiences as Graduate Community Engagement Scholars. The panelists will reflect on their motivations for pursuing the certificate program, what supported their growth as an engaged student, how their graduate curriculum was scaffolded with engagement opportunities, and barriers to learning about and conducting public scholarship as a graduate student. Panel members will also share their work as it relates to certificate requirements, including e-portfolios, reflection pieces, and scholarly products. Students represent the next generation of engaged scholars, as such, investing in their development is key to the growth of the field. The presentation will conclude with suggestions for supporting graduate students as public scholars and opportunities for further exploration. The presentation has implications for university faculty, staff and programs looking to increase their recruitment, retention, and development of community engaged students, and the next generation of community-engaged scholars.</t>
  </si>
  <si>
    <t>P20</t>
  </si>
  <si>
    <t>More Than a Logo: Enhancing Economic Development Through Collaboration</t>
  </si>
  <si>
    <t>More Than a Logo: Enhancing Economic Development through Collaboration</t>
  </si>
  <si>
    <t>Creating connections and expanding possibilities for rural community growth is creatively accomplished through local leadership and higher education resource partnerships within the University of Georgia's public service units.  Learn how community vision and leadership, paired with faculty and student engagement, expands economic development through community branding.</t>
  </si>
  <si>
    <t>Conni</t>
  </si>
  <si>
    <t>Fennell-Burley</t>
  </si>
  <si>
    <t>Kaitlin</t>
  </si>
  <si>
    <t>Messich, MHP, MFA</t>
  </si>
  <si>
    <t>Jayson</t>
  </si>
  <si>
    <t>Johnston</t>
  </si>
  <si>
    <t>Moncus</t>
  </si>
  <si>
    <t>Following a community-driven approach to addressing economic development challenges and opportunities throughout rural Georgia, the University of Georgia Archway Partnership has engaged with local community leadership, UGA students and UGA faculty to enhance rural community growth and development since its inception in 2005. 
In collaboration with the University of Georgia Carl Vinson Institute of Government (CVIOG), the Archway Partnership community of Washington County, Georgia, and its seven municipalities, created an initiative to develop community buy-in and engagement for a countywide branding process with the goal of creating a unified branding message for the large and diverse county.  An inclusive process to respresent all communities and the under-engaged areas of the county included research and high attendance focus groups of community members, leaders and officials throughout the county, as well as the involvement of students and local business owners.  
This presentation will share how a small, rural community received  tools for economic development via University of Georgia students and faculty through the collaborative work of two University of Georgia public service units and community leadership.</t>
  </si>
  <si>
    <t>S11A</t>
  </si>
  <si>
    <t>Community Engagement in the Control of Zoonotic Brucellosis Among Pastoralists of East Africa</t>
  </si>
  <si>
    <t>Community Engagement in the Control of Zoonotic Brucellosis Among Pastoralists of East Africa ● Arrivals: What’s Left Behind, What Lies Ahead ● Community Engaged Scholarship as a Discourse Community</t>
  </si>
  <si>
    <t>Pastoralists are marginalized livestock farmers that are vulnerable to zoonoses due to their cultural practices and poor health services. This project aimed at building capacity and resilience of pastoralists in East Africa to control brucellosis, a zoonotic disease of high priority; Objectives, methods, results, discussion and recommendations are presented.</t>
  </si>
  <si>
    <t>Samuel</t>
  </si>
  <si>
    <t>Majalija</t>
  </si>
  <si>
    <t>Gabriel</t>
  </si>
  <si>
    <t>Tumwine</t>
  </si>
  <si>
    <t>Introduction: Pastoralists are marginalized livestock farmers that are vulnerable to zoonotic diseases due to commingling with their animals, cultural practices and poor health services. This project aimed at building capacity and resilience of a pastoralist community in East Africa to control brucellosis, a zoonotic disease of high priority in East Africa. 
Specific Objectives:
	To improve the on-farm management and biosecurity practices for control of zoonoses in the pastoral community 
	Build capacity and resilience of the community for early detection and timely reporting of brucellosis in livestock
Methods: A technical team of thirty-three experts conducted community education for 40 community leaders focused on i) management and biosecurity best practices for control of zoonoses ii) Timely detection and reporting of suspected cases of brucellosis. A syndromic disease detection guide for brucellosis was developed using focus group discussions and expert opinions. A post-intervention interview of twenty community members was conducted using inductive content analysis emerging themes.
Results: Forty community leaders were sensitized on control of zoonoses
Recommended Biosecurity measures to control Brucellosis were provided
and a syndromic disease detection guide for brucellosis was developed.
Conclusion: Engaging pastoral communities in decision making and ownership of disease intervention strategies can lead to improved biosecurity timely detection and reporting of zoonotic diseases thereby reducing disease incidence among the people and livestock.
Expected Take away messages:
Engaging and including marginalized communities like pastoralists in developing strategies for control of zoonoses can be an effective approach in improving biosecurity early zoonotic disease detection and reporting.</t>
  </si>
  <si>
    <t>S11B</t>
  </si>
  <si>
    <t>Arrivals: What’s Left Behind, What Lies Ahead</t>
  </si>
  <si>
    <t>ARRIVALS is a collaborative multidisciplinary project that will share accounts from refugees and immigrants to Idaho, from over 80 countries, who arrived over the last 40 years; and Native Americans that are now living in Idaho.</t>
  </si>
  <si>
    <t>Jon</t>
  </si>
  <si>
    <t>Cox</t>
  </si>
  <si>
    <t>Bale</t>
  </si>
  <si>
    <t>ARRIVALS: What's Left Behind, What Lies Ahead is a collaborative multidisciplinary project that will record and disseminate the stories of refugees and immigrants that are living in Idaho and the Native Americans that have been displaced from their ancestral lands. Arriving in the US over the last 40 years, refugees and immigrants living in Idaho represent over 100 countries from around the world. In 1975 multiple Southeast Asian countries supported by the United States were overthrown, resulting in hundreds of thousands of people escaping Southeast Asia to evade execution. The first wave of refugees legally arrived in Idaho from Southeast Asia under the Indochinese Refugee Assistance Program established by Idaho Governor John Evans. 
We have reached a critical point with the heroic refugees who arrived in the 1970’s; if we do not act now, this aging population will be gone, and their firsthand accounts will be lost forever. We need to learn about their escapes, journeys, arrivals, and ultimate successes in the United States, and their stories must be recorded and shared locally, nationally, and globally. Disseminating their stories will help educate current and future refugees and immigrants and aid in their acclimation processes. Current US citizens will also gain a more nuanced understanding of why people are forced to abandon their countries of origin.
Attendees will:
	Gain firsthand knowledge of a photography community-based project.
	Learn the intricacies of working with underrepresented groups.
	Understand the need to disseminate results to a broad audience in a format that is accessible.</t>
  </si>
  <si>
    <t>S11C</t>
  </si>
  <si>
    <t>Community Engaged Scholarship as a Discourse Community</t>
  </si>
  <si>
    <t>Deploying a narrative inquiry method, we conducted interviews with over 80 international engagement “actors” (e.g. scholars, community members), on 20 campuses, in 4 countries. This presentation reports on perceptions of these individuals on the  institutionalization of CES through shared discursive communities that speak to local socio-cultural and economic conditions.  </t>
  </si>
  <si>
    <t>Dr. David</t>
  </si>
  <si>
    <t>We present here an account of the discursive communities constituted through, and shaping the practice of, community engagement across four post-secondary systems in Canada, Australia, United States, and the UK.  Deploying a narrative inquiry method, and using a critical discourse analysis approach, interviews with over 80 engagement scholars, leaders, students, professionals and community members were conducted. Although the United States, as the nation with the most dominant higher education sector in the world, has set the terms of for the community engaged scholarship movement, other higher education systems and people working within them have both adopted and adapted these discourses to local circumstances and imperatives. This dialectic of appropriation and colonization (Fairclough and Chouliaraki, 1999) is particularly evident in the interviews of staff involved in the contemporary expansion of the Carnegie Classification of Community Engagement to Australia and Canada.  Community engaged scholarship and practice is a socio-culturally enacted discourse, constructed by people from a variety of wider movements within post-secondary education to advance socially responsive research and teaching practice for the benefit of these institutions’ host societies.  Our interviews and analysis suggest that the possibilities for institutional and system level reform to further progress community related benefits from the work of research, teaching and service depend both on a shared discursive community and its ability to speak to local socio-cultural and economic conditions.  During this presentation we will share narratives from the study and invite participants to share their stories and insights about discursive practices in their communities of engagement. </t>
  </si>
  <si>
    <t>S12A</t>
  </si>
  <si>
    <t>Community Engagement to Boost Virtual Professional Development</t>
  </si>
  <si>
    <t>Community Engagement to Boost Virtual Professional Development ● The Pandemic Pivot: Effective Service-Learning in the Age of COVID-19 ● Opioid User Recruitment during COVID-19: A Community Engaged Approach</t>
  </si>
  <si>
    <t>As many community-based programs transitioned swiftly to virtual and hybrid approaches, leaders discovered unexpected and innovative ways to execute programs beyond in-person programming. This presentation will explore one community-based professional development program for school teachers and families, the program’s transition to virtual implementation, and the impact of virtual programming.</t>
  </si>
  <si>
    <t>Daniela</t>
  </si>
  <si>
    <t>Susnara</t>
  </si>
  <si>
    <t>Ziegler</t>
  </si>
  <si>
    <t>Blake</t>
  </si>
  <si>
    <t>Berryhill</t>
  </si>
  <si>
    <t>Meaningful school-family partnerships have the potential to impact student outcomes. However, the abrupt transition to virtual learning left some schools struggling to engage and build partnerships with the parents and families in their school community. One community-based professional development program, the Parent Teacher Leadership Academy (PTLA), closed this gap and support school-family partnerships during virtual and hybrid learning. In a traditional year, PTLA works with teachers and parents from participating elementary, middle, and high schools over the course of a school year (September to April). During monthly in-person meetings, school teams are taught the skills and strategies needed to be effective leaders in their school community, and in their child’s education, using research-based approaches. During the 2020-2021 school year, PTLA transitioned to a virtual format. using a mix of synchronous and asynchronous sessions, Preliminary results suggest the virtual PTLA has a positive impact on participant attendance, and teacher and parent participants skills and capacity to be leaders in their school community. As in-person instruction and meetings begin to reboot, it is imperative to reflect on the results, impact, and lessons learned from the last year of the virtual setting. This presentation will share with attendees how the PTLA shifted to a virtual professional development program, will use preliminary data to explore the impact of the virtual program in relation to past in-person results, and will share lessons learned and next steps for the program moving forward.</t>
  </si>
  <si>
    <t>S12B</t>
  </si>
  <si>
    <t>The Pandemic Pivot: Effective Service-Learning in the Age of COVID-19</t>
  </si>
  <si>
    <t>While there is no possible long-term data due to the timeline of the COVID-19 pandemic, this presentation reflects on a significant pivot in the types of service-learning activities possible. It appears that environmental awareness and its subsequent application in activism reflect changes in students’ environmental behavior and greater understanding of community environmental issues.</t>
  </si>
  <si>
    <t>Monique</t>
  </si>
  <si>
    <t>Mironesco</t>
  </si>
  <si>
    <t>Service-learning enables students to make connections between the curriculum and real-world problems, especially around environmental issues.  Students learn problem-solving skills through concrete action and learn from community partners about the various ways to solve certain environmental problems.  The focus on problem-solving skills in this particular domain enables students to see themselves as agents of change, though the long-term effects of these changes are difficult to ascertain. The COVID-19 pandemic has upended the traditional model of service-learning.  There is necessarily little longitudinal data due to the recent timeline of the pandemic.  However, using course evaluation qualitative comments in environmental politics-themed courses after a significant pivot in the types of service-learning activities possible, this paper argues that environmental awareness and its subsequent application in activism reflect changes in students’ environmental behavior and greater understanding of community environmental issues. This pivot has enabled students to develop a new set of skills related to environmental behaviors, combining them with community engagement and digital story telling – skills that will necessarily be valuable to communities, students’ views of their own agency, as well as potential future employers. 
Outline:
I. Introduction
II. Pre-pandemic Service-Learning Activities in Environmentally-themed Courses
III. Mandatory Pivot to Digital Service-Learning Activities
IV. Changes in Student Learning Outcomes 
V. Community-partner Reactions and Suggestions
VI. Conclusion and Lessons Learned
Participant Learning Outcomes
1. Explore a variety of pre-pandemic service learning activities for Hawai'i and elsewhere
2. Identify successful digital service-learning projects during the pandemic
3. Formulate ideas/suggestions for future digital group service learning projects.
 </t>
  </si>
  <si>
    <t>S12C</t>
  </si>
  <si>
    <t>Opioid User Recruitment during COVID-19: A Community Engaged Approach</t>
  </si>
  <si>
    <t>This symposium addresses recruiting rural leadership for community engagement for scholarly research during the COVID-19 pandemic (Haffajee, 2020). Emphasis will be placed on the research methods and approach to partner with community leaders to recruit underrepresented rural Alabama research study participants for an IRB project during COVID-19.</t>
  </si>
  <si>
    <t>NeCall</t>
  </si>
  <si>
    <t>Wilson</t>
  </si>
  <si>
    <t>Chippewa</t>
  </si>
  <si>
    <t>Cheryl</t>
  </si>
  <si>
    <t>Seals</t>
  </si>
  <si>
    <t>COVID-10 has led many researchers to review the 2009 H1N1 Pandemic and the racial disparities that were observed in the United States(Chavis, 2015). Some researchers may also recall the Zika virus efforts in Puerto Rico and the delay in mindful community engagement (Rodriguez-Diaz, 2017). Both events revealed the need for more intentional community engagement to reach and provide aid to those impacted. Often researcher resort to traditional research methods such as in-person interviews and selection of physical engagement locations. However, during the current time of crisis, specifically, COVID-19, non-traditional methods of research were required to include remotely meeting with a significant state-wide community service organization. Another alternative approach in engagement involved the utilization of remote technology by way of communication via Zoom and virtual audio recordings (Malke, 2019) due to the COVID-19 Stay-at-Home orders (Haffajee, 2020). This symposium will provide guided discussion regarding two ideals that align my scholarly practice with what scholars define as community engagement. Topics of discussion include actively identifying African American community leaders before educating of the research focus and then engaging with them as research stakeholders and allies. Another point of discussion will address safety methods utilized during engagement while under COVID-19 restrictions. Symposium learning outcomes include increased knowledge of modified research engagement activities and success, during a global time of crisis.</t>
  </si>
  <si>
    <t>S13A</t>
  </si>
  <si>
    <t>Engaging the Business Community for Student Learning and Campus Benefit</t>
  </si>
  <si>
    <t>Engaging the Business Community for Student Learning and Campus Benefit ● Distance-Delivered Social Skills Program to Enhance Service Outreach for Adults with Williams Syndrome</t>
  </si>
  <si>
    <t>Integrating community-based learning into a business school with for-profit companies is discussed. We detail guidelines to establish partnerships benefiting student learning, skill development, and job prospects and employer branding and recruiting. We highlight a project benefiting students, business partners, and the campus through a sales commission donation structure. </t>
  </si>
  <si>
    <t>Shannon</t>
  </si>
  <si>
    <t>Cummins</t>
  </si>
  <si>
    <t>Herman</t>
  </si>
  <si>
    <t>Olivia</t>
  </si>
  <si>
    <t>DeGeorge</t>
  </si>
  <si>
    <t>We begin with posed word association questions—business school, non-profit, for-profit, service-learning—to point out the perception that for-profit organizations and the curriculum that supports them do not match with community (higher)-minded learning. We then challenge this assumption by showing successes from 9 years of community-based engagement between for-profit business partners and 2 colleges of business. We detail the challenges of community-based learning in a business school and the opportunities often un-explored. The presentation highlights the integration of community business partners in sales curriculums—a growing area within business schools worldwide.  The basic partnership guidelines, the benefits to students in terms of learning, skill development, job placements, and the benefits to partners in terms of work product, branding, and recruiting are discussed.  We overview our experience using a student/partner competition format and discuss how it can be implemented across discipline and course formats (online/in-person). Examples of different competitions are provided. Finally, we conclude by highlighting a recent pandemic project that partnered students with a community for-profit that supports local non-profits in 6 online courses.  Students acted as salespeople and commissions were split between high-performing student teams in the form of prize money and to the campus food pantry.</t>
  </si>
  <si>
    <t>S13B</t>
  </si>
  <si>
    <t>Distance-Delivered Social Skills Program to Enhance Service Outreach for Adults with Williams Syndrome</t>
  </si>
  <si>
    <t>This presentation will discuss the community-engaged development and implementation of an online social skills training program for adults with Williams syndrome. There are two phases of the project: 1) development process including stakeholder involvement; 2) information on training materials and assessments. Experiences and outcomes of the program will be provided.</t>
  </si>
  <si>
    <t>Kammes</t>
  </si>
  <si>
    <t>Houck</t>
  </si>
  <si>
    <t>Meaghan</t>
  </si>
  <si>
    <t>Olger</t>
  </si>
  <si>
    <t>Rhonda</t>
  </si>
  <si>
    <t>Black</t>
  </si>
  <si>
    <t>Williams syndrome (WS) is a neurodevelopmental disability that includes developmental delays and medical problems. One of the most salient developmental delays is in social cognition; individuals with WS are often characterized as socially disinhibited and overly friendly (Järvinen-Pasley et al., 2010). Despite evidence of social deficits and vulnerabilities, there are no evidence-based interventions designed to improve social functioning of individuals with WS, such as a social skills training program (SSTP). SSTPs are typically delivered by a facilitator in small groups of two to eight individuals (Tse et al., 2007) and include instruction, modeling, roleplay, and feedback (Wong et al., 2014). Because WS is a rare disability, it is difficult to conduct such interventions in a group setting. Therefore, developing a distance-delivered SSTP would increase access to critical resources for social participation for adults with WS. 
This presentation will discuss the development and implementation of an online SSTP designed for adults with WS. The first two phases of the project will be presented, including the development of the SSTP-WS curriculum as well as data from the first 5 pilot groups to establish the feasibility and acceptability of the curriculum. The first phase will be outlined, including the iterative development process of stakeholder involvement in lesson plan review, feedback, and endorsement. The second phase will then be presented, including information on training materials, measures of fidelity of implementation, and selected assessments. The presentation will also describe initial experiences and outcomes of delivering the SSTP-WS and discuss the next phases of the project.</t>
  </si>
  <si>
    <t>S14</t>
  </si>
  <si>
    <t>Alvernia University – Partnering with Reading community for a better tomorrow</t>
  </si>
  <si>
    <t>Alvernia University is a key leader in reviving engagement and strategic partnerships in Reading. Its newest initiative is CollegeTowne, a strategy and model for championing economic redevelopment. Through the O’Pake Institute for Economic Development &amp; Entrepreneurship and the Holleran Center for Community and Global Engagement, we continue to expand opportunity through collegial partnership</t>
  </si>
  <si>
    <t>Jodi</t>
  </si>
  <si>
    <t>Radosh</t>
  </si>
  <si>
    <t>Dr. Rudy</t>
  </si>
  <si>
    <t xml:space="preserve"> Ruth</t>
  </si>
  <si>
    <t>Michelle</t>
  </si>
  <si>
    <t>Lehman</t>
  </si>
  <si>
    <t xml:space="preserve">Dr. Glynis </t>
  </si>
  <si>
    <t>Fitzgerald</t>
  </si>
  <si>
    <t>Dr. Rodney</t>
  </si>
  <si>
    <t xml:space="preserve"> Ridley</t>
  </si>
  <si>
    <t>Rooted in the Franciscan identity of Alvernia University and its mission as a teaching and learning institution, the Holleran Center for Community and Global Engagement identifies, cultivates and sustains strategic partnerships to strengthen both campus and community life. The center serves as the central resource for students, faculty, and staff to engage in community-based projects and as a catalyst for expanding community-based learning of all types, including internships, field experiences, and service-learning projects. It also serves as the central point of access for the community to campus resources serving as an incubator for projects that address community need. In addition to its core mission of service and community engagement the Center is home to many programs which support the community through student, faculty and staff involvements. These include:
	Reading Youth Initiative – after-school programming for Reading elementary and middle school children.
	Reading Collegiate Scholars – Alvernia University work study students' mentor and tutor Reading High School students.
	Foster Grandparents –pairs senior residents of the City with children to prepare them for school readiness 
	Bog Turtle Creek Farm - a program designed to produce sustainability efforts as well as healthy, fresh produce available to families in Reading in cooperation with open air markets in the City.
	Service-Learning – academic classes are paired with community organizations to help the with specific needs.
	Community Service – The Center oversees many service initiatives and projects through work completed by our students and staff as a key component of the overall experiential learning model.</t>
  </si>
  <si>
    <t>W17A</t>
  </si>
  <si>
    <t>Engaging Diverse Communities:  Building Foundational Knowledge</t>
  </si>
  <si>
    <t>Engaging Diverse Communities:  Building Foundational Knowledge ● Humanizing Community, Engagement, and Scholarship Through Narrative Inquiry</t>
  </si>
  <si>
    <t>This workshop focuses on the importance of engaging diverse communities through intentional social identity exploration and dialogue.  It is important to build this foundational knowledge to create meaningful relationships with diverse communities in engagement processes.  Participants will gain tools focused on self-awareness, social identity exploration and engaged dialogue.</t>
  </si>
  <si>
    <t>Nicole</t>
  </si>
  <si>
    <t>Nieto</t>
  </si>
  <si>
    <t>This workshop focuses on examining impacts of social identity and systemic imbalances of power in engaging diverse communities. The workshop provides a foundational knowledge to participants of key terms and concepts including social identity, bias, privileged identities and marginalized identities. The session will begin with an overview of social identities (race, gender, ethnicity, nationality, socioeconomic status, sexual orientation, ability, e.g.). Participants will consider their own identities and how they experience these identities, as well as the impact identity has on others.  The social identity framework first focuses on self-awareness of one’s own identities; followed by exploration of community members’ identities.  This session will utilize components of Intergroup Dialogue, a social justice conversation method, to examine strategies for creating spaces of community empowerment.  Specific strategies will be shared to create spaces of equity, authenticity and meaningful connections within community outreach.
Through self-reflection, small group dialogue and large group dialogue, participants will:
	Gain an understanding of social identities, privileged identities and marginalized identities.
	Understand the difference between dialogue, debate and discussion.
	Gain tools for engaging with diverse communities in meaningful, authentic and intentional dialogue.</t>
  </si>
  <si>
    <t>W17B</t>
  </si>
  <si>
    <t>Humanizing Community, Engagement, and Scholarship Through Narrative Inquiry</t>
  </si>
  <si>
    <t>This workshop, presented by a consultative community organization, will demonstrate a unique, facilitated, participatory process recommending Narrative Inquiry as a means for being human together, for finding and building common ground, and for collaboratively charting a course forward in engaged scholarship while living admittedly complex, complicated, and often disconnected lives.</t>
  </si>
  <si>
    <t>Katherine L</t>
  </si>
  <si>
    <t>Davis</t>
  </si>
  <si>
    <t>C. Aiden</t>
  </si>
  <si>
    <t>Downey</t>
  </si>
  <si>
    <t>In this workshop we will show how attending to the stories and lives of people fosters the relational trust necessary for building community, authentic engagement, and transformative scholarship. Drawing on a narrative understanding of lived experience developed by researchers D. Jean Clandinin and Michael Connelly (2001), as well as Marshall Ganz’s (2008) concept of public narrative for community organizing, this interactive workshop will show how the sharing of lived experience through the composing, telling, hearing, and interpreting of stories opens a pathway towards establishing the trust required for shared power and genuine reciprocity in partnerships.
High levels of trust among partners are essential for envisioning and deepening our engaged practices from those that are participatory to those that sustain shared power. Grounded in Himmelman’s redefinition of power as “the capacity to produce intended results” (2009), we will introduce Narrative Inquiry as a powerful practice and research methodology for cultivating and expanding the trust necessary for equitably shared power in engagement partnerships.
This workshop, presented by a consultative community organization, will demonstrate a unique, facilitated, participatory process recommending Narrative Inquiry as a means and method for being human together, for finding and building common ground with others, and for collaboratively charting a course forward in engaged scholarship while living admittedly complex, complicated, and often disconnected lives.
Workshop participants will take with them an introduction to a narrative understanding of human experience and knowledge. The workshop will present Narrative Inquiry as a research methodology, practice for authentic engagement and participatory, transformative scholarship.</t>
  </si>
  <si>
    <t>W18</t>
  </si>
  <si>
    <t>Service Learning Strategies for Community Engagement</t>
  </si>
  <si>
    <t>This workshop presents the authors' experience in developing a service learning section of a course that is a pre-requisite for students in Human Development and Family Sciences before they undertake a required 90-150 hour community practicum.  The course is designed to guide students in applying HDFS theories to the role of community and public policy in supporting children and families.  We will share how students are challenged through service learning to think critically about how societal norms and structures impact children, families, and communities. Attendees will be actively engaged to consider how a similar strategy may work for their learners.</t>
  </si>
  <si>
    <t>Sara</t>
  </si>
  <si>
    <t>Dodd</t>
  </si>
  <si>
    <t>Gloria</t>
  </si>
  <si>
    <t>Gonzales</t>
  </si>
  <si>
    <t>Linn</t>
  </si>
  <si>
    <t>Proposed outline for the workshop:
	Introduction
		Vignette of service learning students’ reflections
		Brief review of service learning pedagogy 
		Service learning practices at Texas Tech University. 
	Background
	Rationale for service learning in this context.
	Center and program (services) description: 
		Center for Adolescent Resiliency (CAR; outreach unit in the Department of Human Development and Family Studies at Texas Tech University).
		United Future Leaders (UFL) after-school leadership development program targeting 5th and 6th grade students as they transition to secondary school.    
		Community Advocacy Project for Students – in conjunction with local health care system, CAPS provides focused mentoring and support services for students transitioning between alternative education placements and/or juvenile justice settings and their home schools. 
	Description of Family in the Community course and its context
		Course description
		Institutional commitment to community outreach and engagement 
		Synopsis of adaptations to the appropriate course  
		Working relationships with youth practitioners and staff affiliated with community partner. 
	Service Learning in Action 
		Planning and logistics
		Preparation and participation
		Problem solving
	Stakeholder Perspectives  
	Students
	Community partners/practitioners  
	Youth participant perspectives
	Faculty perspectives 
	Institutional perspectives
	Lessons Learned and Future Implications
	Outcomes and impact
	Rationale for using service learning to promote engaged scholarship
	What’s next?  Conclude by
		Engaging audience in small group activity – can something like this work at their instituition?  What would be the barriers to doing so?  What strategies could overcome those barriers?  Share their experiences and perspectives.</t>
  </si>
  <si>
    <t>W19A</t>
  </si>
  <si>
    <t>Cooperative Extension Community Collaborator to Create a Culture of Health</t>
  </si>
  <si>
    <t>Cooperative Extension Community Collaborator to Create a Culture of Health ● Moving the Inequity Needle:  Harnessing Academic Medical Center Collaborative Engagement</t>
  </si>
  <si>
    <t>This session will focus on lessons learned as Cooperative Extension embarked on a system-wide effort to create a Culture of Health through collaborations with community coalitions. Participants will discuss experiences and acquire a set of best practices that engage community members to successful community led action plans and collective results.</t>
  </si>
  <si>
    <t>Rodgers</t>
  </si>
  <si>
    <t>Gina</t>
  </si>
  <si>
    <t>Crist</t>
  </si>
  <si>
    <t>Cooperative Extension launched a system-wide effort in 2017 to focus on creating a Culture of Health in communities across the country.  Well Connected Communities is now in the third year of the initiative and there has been a great deal of learning about coalitions and community engagement.  Thirteen land-grant institutions have pioneered this work in 39 communities, creating youth-adult community health coalitions, and implementing health action plans to address social determinants of health in their communities. There have been many learnings along the way about organizational shifts to work differently in communities and collaborative approaches to achieving common goals. 
Each coalition is assessing the needs of their community to help frame and initiate a relevant action plan.  A dashboard has been developed to document the individual community progress and system-wide impact.
The focus of this session will be to share and engage in a discussion about best practices and lessons learned from the community health coalition work, with a focus on developing youth and adult partnerships. Participants will acquire a shared set of learnings around best practices that engage community members to successful generation and implementation of action plan in their community.</t>
  </si>
  <si>
    <t>W19B</t>
  </si>
  <si>
    <t>Moving the Inequity Needle:  Harnessing Academic Medical Center Collaborative Engagement</t>
  </si>
  <si>
    <t>This workshop examines community engagement within an academic medical center as a method to address health inequities. Featuring health professions faculty and premiere student service-learning groups as examples of a successful framework, participants will critique the construction, management, and operationalization of these, to include mission alignment, support, and impact analysis.</t>
  </si>
  <si>
    <t>Heidi</t>
  </si>
  <si>
    <t>Keeler</t>
  </si>
  <si>
    <t>H. Dele</t>
  </si>
  <si>
    <t>Davies</t>
  </si>
  <si>
    <t>Brooke</t>
  </si>
  <si>
    <t>Fitzpatrick</t>
  </si>
  <si>
    <t>Vinson</t>
  </si>
  <si>
    <t>Lam</t>
  </si>
  <si>
    <t>Le</t>
  </si>
  <si>
    <t>The key to addressing inequities is to involve health professionals at all levels, student to expert practitioners, in this effort. Traditionally, training focuses on clinical skills; however, the need to have authentic, reciprocal relationships between clinicians and community members to address critical health issues is needed now more than ever before. In health professions education, it is a constant struggle to expose students to all of the clinical and professional skills necessary to address complex health issues despite the fact that authentic engagement is desired by 85% of students surveyed. Several national entities have provided guidance for the use of engagement to address health inequities, but how is this operationalized for clinicians? Using lessons learned as a Carnegie Community Engaged Campus, the processes to extend engagement infrastructure will be discussed. This workshop will walk participants through the evolution of decentralized engagement within a major academic medical center into one aligned with national best practices. Specifically, this multifaceted approach demonstrates how UNMC onboarded real-time engagement software, created online presence, connected with our communities to determine health priorities, and matched internal engagement baseline data and initiatives with these. Examples of top down and ground up data collection, strategic planning, construction of terminology, metrics, and impact reporting will be discussed. Using premiere student service-learning groups as examples, participants will examine and critique the construction, management, and operationalization of these in their institutions, to include alignment with mission, structure, support, and impact data planning, operationalization, and analysis.</t>
  </si>
  <si>
    <t>W20A</t>
  </si>
  <si>
    <t>Performance as Community Engagement</t>
  </si>
  <si>
    <t>Performance as Community Engagement ● Lessons Learned from 5 Years of VTDITC</t>
  </si>
  <si>
    <t>Sharing Our Legacy Dance Theatre (SOL) is a company under the University of Delaware’s Community Engagement Initiative that prepares and performs research-based productions inspired by the arts. Dr. Lynnette Young Overby, the Artistic Director of SOL, has cultivated a dedicated group of students, collaborators, supporters, and community partners to empower people through the legacies of Black individuals who have paved the way before us.</t>
  </si>
  <si>
    <t>The lecture/demonstration will include excerpts from recent performances followed by commentary by students, audience members and community partners. The most recent presentation - Mary Ann Shadd Cary: Her Life and Legacy was performed in Delaware, Texas, Alabama and Belize during the 2019 - 2020 academic year.  Mary Ann Shadd Cary was a Delawarean born in 1823 who became an editor, activist and educator. The presenters will share the process of developing history based performances and the responses of individuals and groups of ages.   Following the performance, there will be a question and answer session.  The audience will receive guidelines for developing history based performance and assessments that they can adapt for their communities.</t>
  </si>
  <si>
    <t>W20B</t>
  </si>
  <si>
    <t>Lessons Learned from 5 Years of VTDITC</t>
  </si>
  <si>
    <t>For more than 5 years, numerous organizations have collaborated to create a series of programs that celebrate creativity. Rooted in hip hop pedagogy, we center community voices while including academic perspectives. This workshop will expand on our 2019 ESC presentation and focus on the experiences of our Community Engagement Fellows.</t>
  </si>
  <si>
    <t>Arthur</t>
  </si>
  <si>
    <t>Jasmine</t>
  </si>
  <si>
    <t>Weiss</t>
  </si>
  <si>
    <t>Kabongo</t>
  </si>
  <si>
    <t>#VTDITC is an award-winning series of experiential learning-focused community engagement programs that takes place in Southwest Virginia. It is rooted in hip hop culture and cosponsored by roughly 15 organizations. At the time of this proposal, we have designed, developed, and assessed more than 400 programs over the past 5 years. We host weekly studio hours in a makerspace, for example. We have taught more than 100 media literacy workshops in the community beyond campus. Our mission is to: remove barriers to entry,  recognize art as scholarship, learn by doing, and, importantly, have fun. This workshop will expand upon our 2019 ESC presentation and include the perspectives of our Community Engagement Fellows - our team of undergraduate and graduate students who help design, lead, and assess the program. We look forward to sharing the lessons we have learned over the last half decade with you. We will carefully guide you through our creative process; if all goes according to plan, participants will leave with a rough draft of a collaborative, culturally-relevant program that is responsive to the needs of their respective communities.
Participants will…
	Be able to articulate how a do-it-yourself hip hop ethos can be used to create meaningful programming
	Be able to Identify strategic partners to create experiential learning programs
	Be able to design a draft of a program that is responsive to the needs of their communities
 </t>
  </si>
  <si>
    <t>W21A</t>
  </si>
  <si>
    <t>Advancing Partnership Research: A Scoping Review of Community Engagement Partnerships</t>
  </si>
  <si>
    <t>Advancing Partnership Research: A Scoping Review of Community Engagement Partnerships ● Research-informed Insights and Tools for Multi-stakeholder Collaborations</t>
  </si>
  <si>
    <t>Our scoping review examined 141 partnership-focused articles across seven community engagement journals according to eight characteristics. Learn what a scoping review is, learn about our dataset of partnership articles, identify new research questions, and contribute to improving the scholarship of engagement as it relates to partnerships.</t>
  </si>
  <si>
    <t>Emily</t>
  </si>
  <si>
    <t>Janke</t>
  </si>
  <si>
    <t>Santos</t>
  </si>
  <si>
    <t>Flores</t>
  </si>
  <si>
    <t>Edwards</t>
  </si>
  <si>
    <t>Scoping reviews provide a map of what has been written about a particular topic. While a scoping review is a research method more commonly used in medical and health research, we applied it to community-engagement literature as a way to harvest and track characteristics of 141 partnership-focused articles across seven, peer-reviewed, community engagement journals.
The result of this effort is the contribution of:
1) a scoping review as an emerging research method to advance community-engaged scholarship by mapping key characteristics of the literature; 
2) a novel dataset of all articles that address community engagement partnerships across seven engagement journals; 
3) descriptive statistics of eight article-level characteristics (i.e., publication date, partner source, authors’ approach, authors’ positionality, community voice, partner sector, benefit to partner, journal title); and 
4) an invitation to other scholars to advance the scholarship of engagement about partnerships by participating in the expansion of this scoping review, to use scoping review techniques shared in this session to address other topics, or to use the scoping review dataset to ask new research questions.
After presenting the scoping review research, participants will: a) discuss ideas about trends in the literature about partnerships, b) consider how the field is representing the nuances of partnership work through the journal articles, and c) recommendations for authors and editors about key elements must be included in articles focused on partnerships in order to improve scholarship and practice.  </t>
  </si>
  <si>
    <t>W21B</t>
  </si>
  <si>
    <t>Research-informed Insights and Tools for Multi-stakeholder Collaborations</t>
  </si>
  <si>
    <t>This workshop will introduce a reflection tool for interorganizational collaboration and discuss some of the lessons learned from a collaboration between K-12 school systems, engineering industry and a university. Participants will reflect on and discuss their own experiences with collaboration.</t>
  </si>
  <si>
    <t>Malle</t>
  </si>
  <si>
    <t>Schilling</t>
  </si>
  <si>
    <t>Jacob</t>
  </si>
  <si>
    <t>Grohs</t>
  </si>
  <si>
    <t>Jordan</t>
  </si>
  <si>
    <t>Laney</t>
  </si>
  <si>
    <t>This workshop will introduce a reflective tool for collaboration and present lessons learned from a three-year collaboration. Drawing on the experiences of VT PEERS (Virginia Tech Partnering with Educators and Engineers in Rural Schools), a collaborative partnership between a university, local engineering industry partners, and K-12 school systems to bring access to engineering to students in rural areas, workshop participants will learn about and discuss interorganizational collaboration. Additionally, participants will be introduced to a reflection tool that is meant to be used at the start of and throughout a collaboration. This reflection tool was developed from interviews with 49 stakeholders from three counties during the first year of VT PEERS. The tool is meant to facilitate personal reflection and create conversation among partners. Participants will also be presented with the various lessons learned from the VT PEERS project and will be presented with frameworks to think about the costs and benefits of collaboration; for example, how to mitigate the effects of geographic distance between collaborators on communication, shared knowledge, and even perceptions of each partner. Throughout the workshop, participants will have the opportunity to reflect on their past, current, or future experiences with collaboration, as well as discuss these experiences with others. This workshop is ideal for individuals or teams who are involved in or looking to build interorganizational collaborations.</t>
  </si>
  <si>
    <t>Tuesday, September 14, 2:15 p.m. - 3:15 p.m. Eastern</t>
  </si>
  <si>
    <t>P21</t>
  </si>
  <si>
    <t>Democratizing Engaged Scholarship: Considerations from Deliberative Pedagogy and Deliberative Democratic Evaluative Thinking</t>
  </si>
  <si>
    <t>This panel focuses on the intersection of two fields that inform engaged scholarship through a deliberative democracy lens -- first, the communicative and educative process of deliberative pedagogy and, second, the reflective and co-created work of deliberative democratic evaluative thinking.</t>
  </si>
  <si>
    <t>Shaffer</t>
  </si>
  <si>
    <t>Archibald</t>
  </si>
  <si>
    <t>Saya</t>
  </si>
  <si>
    <t>Kakim</t>
  </si>
  <si>
    <t>Natalie</t>
  </si>
  <si>
    <t>Cook</t>
  </si>
  <si>
    <t>We are experiencing and observing challenges to democratic norms and structures. Engaged scholarship plays a role fostering connections among individuals and communities, especially those historically and/or systematically excluded from such participation, then we must reimagine the ways in which we conceptualize notions of knowledge, expertise, and how we see education enabling groups to strategically tackle wicked problems. 
If we approach engaged scholarship through a deliberative democracy lens, we create opportunities to reconceptualize how we approach academic content, students, colleagues, and communities through more collaborative, participatory, and inclusive approaches and processes.
We focus on the two deliberative democracy forms of engagement. First, deliberative pedagogy creates space for students, faculty, and community partners to wrestle with the tensions and trade-offs of pursuing particular approaches to public problems (Longo &amp; Shaffer, 2019; Shaffer et al, 2017). Second, deliberative democratic evaluative thinking is an approach to program planning and evaluation that is collaborative and co-created to foster higher-quality participation by diverse stakeholders and promote cognitive justice in university-community partnerships for community development. 
Both deliberative spaces promote collective decision making through listening and better understanding “the self and others” (Escobar, 2011). Collaborative and participatory approaches to education and evaluation foster shared learning and decision making that benefits communities and connects theory and practice. When we function as deliberative practitioners (Forester, 1999), we create conditions that create and expand possibilities for not only greater participation, but more understanding, voice, and agency.
The panel includes both of these deliberative democratic approaches--deliberative pedagogy and deliberative democratic evaluative thinking.</t>
  </si>
  <si>
    <t>P22</t>
  </si>
  <si>
    <t>Peace &amp; Justice: University and Community Celebrate Muhammad Ali’s Legacy</t>
  </si>
  <si>
    <t>Peace &amp; Justice: University and community celebrate Muhammad Ali’s legacy</t>
  </si>
  <si>
    <t>The University of Louisville Muhammad Ali Institute for Peace and Justice collaborates with five campus libraries to commemorate Muhammad Ali’s international impact on civil rights and social justice movements, extending that collaboration into the community to remember connections in his Louisville hometown. </t>
  </si>
  <si>
    <t>Fannie M</t>
  </si>
  <si>
    <t>Enid</t>
  </si>
  <si>
    <t>Trucios-Haynes</t>
  </si>
  <si>
    <t>Delinda</t>
  </si>
  <si>
    <t>Buie</t>
  </si>
  <si>
    <t>Courtney</t>
  </si>
  <si>
    <t>Baron</t>
  </si>
  <si>
    <t>Mary Kay</t>
  </si>
  <si>
    <t>Marlatt</t>
  </si>
  <si>
    <t>Panelists from the University of Louisville (UofL) Muhammad Ali Institute for Peace and Justice and the University (Art, Archives, Health Sciences, Main, Music) Libraries will discuss their collaborative partnership commemorating Muhammad Ali’s social justice legacy through virtual and onsite exhibits. Titled Muhammad Ali: A Transcendent Life. this commemoration, January through June 2021, honors Muhammad Ali’s connections to Louisville, his unique contributions to civil rights and social justice movements, and his inspiring global legacy. With Muhammad Ali: A Transcendent Life we also have initiated engagement between our campus and community on how his legacy impacts our collective advocacy for peace and justice today.
The panel will discuss how they presented university resources: art, books, even music, and developed a community-based interactive audio/video engagement opportunity “Standing Up for Peace” with voices from the community of Louisville, UofL students and staff sharing their own experiences of how Muhammad Ali’s legacy inspires us to stand up peace.   
A Spring 2022 Symposium titled “Standing Up For Peace - Celebrating Muhammad Ali’s Social Justice Legacy” will focus on national and global racial justice and human rights issues with nationally recognized speakers, UofL student contributions, excerpts from the video archive, and our participants from the local community. A series of break-out sessions will bring together community organizers and justice advocates to design action agendas to stand up for peace in their communities.</t>
  </si>
  <si>
    <t>P23</t>
  </si>
  <si>
    <t>Professional Associations' Role Supporting Community-engaged Graduate Students and Early Career Practitioner-Scholars</t>
  </si>
  <si>
    <t>Join our panel discussion to learn from and dialogue with representatives from professional associations that offer programs supporting the professional development and growth of community-engaged graduate students. What role do these associations play? What kinds of opportunities do they present? Where are the remaining challenges? What questions do you have?</t>
  </si>
  <si>
    <t>Trina</t>
  </si>
  <si>
    <t>Van Schyndel</t>
  </si>
  <si>
    <t>Ben</t>
  </si>
  <si>
    <t>Trager</t>
  </si>
  <si>
    <t>D.</t>
  </si>
  <si>
    <t>Romo</t>
  </si>
  <si>
    <t>Panelists include scholars who hold (or recently held) leadership roles supporting programs within professional associations that provide professional development opportunities for community-engaged graduate students. They include:
Ben Trager, Chair, Graduate Student Network (GradSN), International Association for Research on Service-Learning and Community Engagement (IARSLCE)
Monica Kowal, Chair, Emerging Engagement Scholars Workshop (EESW), Engagement Scholarship Consortium (ESC)
D. Romo, past co-Director, Publicly Active Graduate Education (PAGE) Fellowship, Imagining America: Artists and Scholars in Public Life (IA)
Trina Van Schyndel (past IARSLCE GradSN Chair, past ESC EESW participant, and current IA Membership Director) will serve as panel moderator. She will first introduce panelists and the session significance – graduate student socialization toward community-engaged work is an essential component to institutionalization of community engagement (O’Meara &amp; Jaeger, 2006; Sandmann, Saltmarsh, &amp; O’Meara, 2008; Stanton, 2008) so understanding where and how that happens is critical. She will then moderate a panel discussion, where panelists will offer differing perspectives related to the topics in the learning outcomes below. Finally, she will facilitate Q&amp;A.
By the end of this session, participants will be able to:
1) Name three professional associations which offer professional development programs for community-engaged graduate students
2) Describe the different roles these associations play in supporting professional development for community-engaged graduate students
3) Describe the different kinds of opportunities that participation in these professional development programs provides to community-engaged graduate students
4) Name at least one remaining challenge for professional associations that seek to provide professional development programs for community-engaged graduate students</t>
  </si>
  <si>
    <t>P24</t>
  </si>
  <si>
    <t>Implementation and Operation of a Council for Community-Based Partnerships</t>
  </si>
  <si>
    <t>Reciprocity is a key element of engaged scholarship. A Council for Community-Based Scholarship composed of university and community members provides a method for achieving reciprocity. A panel from the Council will respond to specific questions followed by opportunities for the audience to engage with the panel.</t>
  </si>
  <si>
    <t>McLean</t>
  </si>
  <si>
    <t>Hlebowitsh</t>
  </si>
  <si>
    <t>Lightsey</t>
  </si>
  <si>
    <t>Bonnici</t>
  </si>
  <si>
    <t>Peterson</t>
  </si>
  <si>
    <t>A key element of successful university-community engaged scholarship is reciprocity between university personnel and community members. Methods to achieve reciprocity have been have elusive and thus sought by almost every university-community partnership. A panel from the Council will describe the Council on Community-Based Partnerships as supporting years of successful reciprocity between a university and a community. The format involves a moderator asking panel members questions. The first question will encourage the Council chair to introduce the organization and operation of the Council.  This will be followed by the moderator asking questions of the other members of the panel made up of a university faculty member, a student, and a community member. The questions elicit shared experiences as part of the Council, specifically, how the Council helped promote and support successful partnerships. Examples of panel questions include:
	Please introduce yourself and share your current position and role on the Council for Community-Based Partnerships.
	Please identify one example of a successful university-community partnership and what you think was the key to that success.
	Please identify one challenge that has been posed by a university-community partnership and how it was addressed.
	What do you see as the greatest challenge on the horizon for community-engaged scholarship?
Once the panel has had an opportunity to respond to questions, audience participants will be given the opportunity to query panel members.</t>
  </si>
  <si>
    <t>P25</t>
  </si>
  <si>
    <t>Service-Learning as Peer Mentoring</t>
  </si>
  <si>
    <t>Service-learning has creatively transformed during the time of COVID-19. One particular focal area for our revised, collaborative P-16 project is a using service-learning as a form of peer-mentoring. Targeted outcomes include greater understanding of how communication influences well-being, while also increasing confidence and competence in an academic setting.</t>
  </si>
  <si>
    <t>Mitzi</t>
  </si>
  <si>
    <t>Ritzman</t>
  </si>
  <si>
    <t>Cathy</t>
  </si>
  <si>
    <t>Hilary</t>
  </si>
  <si>
    <t>George</t>
  </si>
  <si>
    <t>Deana</t>
  </si>
  <si>
    <t>Colon</t>
  </si>
  <si>
    <t>Service-learning has creatively transformed during the time of COVID-19. One particular focal area for our revised, collaborative P-16 project is a using service-learning as a form of peer-mentoring. University students are serving as side-by-side peer mentors for students enrolled in an alternative high school. This collaboration within the classroom environment has a dual focus of supporting academic skills and community engagement. Targeted outcomes include greater understanding of how communication influences well-being, while also increasing confidence and competence in an academic setting. The university students and high school students have different socioeconomic and cultural backgrounds, which also affords the opportunity for the development of co-constructional experiences that increase empathy and tolerance while decreasing the perception of negative stereotypes. The integration of a community partner as the recipient of the service allows both groups of students to build skills in problem-solving, critical thinking, and a greater understanding of civic responsibility. </t>
  </si>
  <si>
    <t>S15A</t>
  </si>
  <si>
    <t>Principles for Engaged Research from the Perspective of the Community</t>
  </si>
  <si>
    <t>Principles for Engaged Research from the Perspective of the Community ● Community Innovation Lab Fellows: Challenging the “Town and Gown” with University + Civic + Community Collaboration</t>
  </si>
  <si>
    <t>This presentation points out that the perspective of the community has been missing in both engaged research and research on community-university research relationships. It answers the question that asks how an anchor land-grant university builds a meaningful relationship with the nearby community while conducting research.</t>
  </si>
  <si>
    <t>Seungbin</t>
  </si>
  <si>
    <t>Park</t>
  </si>
  <si>
    <t>Ryan</t>
  </si>
  <si>
    <t>Schmiesing</t>
  </si>
  <si>
    <t>Jason</t>
  </si>
  <si>
    <t>Reece</t>
  </si>
  <si>
    <t>The goal of this presentation is to explore the perspective of the community missing in research on community-university research relationships. For the last two decades, anchor institutions have caught the attention of both scholars and practitioners as they have played a key role as they engaged with the community. While previous research has investigated anchor institution-led engagement in the neighborhood, archived the process, and analyzed its effectiveness, anchor institutions are sometimes criticized for their engagement that does not challenge the current inequities that the community faces. Research has also highlighted engaged research and practices by anchor land-grant universities from the perspective of universities, which has resulted in overlooking what the community wants and needs. To overcome these limitations, this presentation aims at adding voices from the community to community-university research relationships. After reviewing the literature on anchor institutions and community-based research approaches, the authors interviewed and conducted focus groups with community leaders and other neighborhood stakeholders to describe the experience of community members in university research and engagement, document their language regarding the relationship with universities, understand how they perceive the role of anchor land-grant universities, and identify ways that community members want the university to build and maintain relationships with them.</t>
  </si>
  <si>
    <t>S15B</t>
  </si>
  <si>
    <t>Community Innovation Lab Fellows: Challenging the “Town and Gown” with University + Civic + Community Collaboration</t>
  </si>
  <si>
    <t>Eradicating the “Town &amp; Gown” phenomenon is the focus of an innovative student community engagement program where cohorts of student fellows engage with faculty and community leaders addressing complex community issues. Student and faculty presenters will discuss the processes in which they worked with community highlighting the benefits and struggles of academic + civic + community partnerships.</t>
  </si>
  <si>
    <t>Dr. Bryan</t>
  </si>
  <si>
    <t>Dr. Dan</t>
  </si>
  <si>
    <t>Kahl</t>
  </si>
  <si>
    <t>Dr. Brad</t>
  </si>
  <si>
    <t>Olson</t>
  </si>
  <si>
    <t>Dr. Rong</t>
  </si>
  <si>
    <t>Wang</t>
  </si>
  <si>
    <t>The Community Innovation Lab @ the University of Kentucky designed and implemented a unique student fellowship where the traditional structures of academia or “ivory tower” were challenged. Students, faculty and community leaders worked collaboratively through innovative processes to address complex community problems associated with opioid addiction, diminishing the “town &amp; gown”. Working closely with multi-disciplinary faculty coaches, civic leaders, and community members, this novel engagement program nurtured an environment and process that encouraged all participants to apply their knowledge and skills toward wicked community issues, enhancing their collective impact to through university, community and civic collaborations. The pilot cohort, consisting of students, faculty, community members and civic leaders, utilized an innovative educational framework to develop a strategic agenda addressing components of the opioid crisis. Faculty coaches and student fellows will present the results of this program. Discussion will include the processes used to collaborate with community partners and the results that ensued. Additionally, presenters will reflect on the benefits and struggles of navigating contemporary university + civic + community partnerships to address wicked community problems.</t>
  </si>
  <si>
    <t>S16A</t>
  </si>
  <si>
    <t>Creating Access to STEM Teaching and Learning through Community Engagement: Sharing the Perspectives of Families, Teachers, and Teacher Candidates</t>
  </si>
  <si>
    <t>Creating Access to STEM Teaching and Learning through Community Engagement: Sharing the Perspectives of Families, Teachers, and Teacher Candidates ● Creating a Bridge for STEM Teacher Support, Recruitment, and Retention ● Community Engagement in Physical Education Teacher Education: Importance, Outcomes, and Applications</t>
  </si>
  <si>
    <t>This presentation examines a community engagement project that created a hybrid space for families, teachers, and teaching candidates to come together to explore STEM teaching and learning. The data analyzed included surveys, reflections, and focus interviews. Data and attendance documentation indicate that this hybrid space holds potential for creating access to STEM and community learning. </t>
  </si>
  <si>
    <t>Shande</t>
  </si>
  <si>
    <t>King</t>
  </si>
  <si>
    <t>Nicholas</t>
  </si>
  <si>
    <t>Kim</t>
  </si>
  <si>
    <t>In this presentation, we share the perspectives of multiple stakeholders involved in a community engagement project related to implementing Family STEM nights (FSNs) in local schools. In doing so, we highlight data collected through surveys, focus interviews, and reflections to reflect the potential of FSNs in supporting engaged views of STEM, teaching and learning, and community assets. The project draws on the model of hybrid space (Gutierrez et al., 1989) to emphasize the co-construction of the FSN's through the participation of the various University and community partners. 
The intended learning outcomes for participants include: 
1) defining key aspects of the hybrid space the project created
2) summarizing the different perspective of the stakeholders including strengths of the project and areas to strengthen
3) identify key practices that supported a research-practice partnership
An outline of the presentation is as follows:
1. An introduction to the theory that grounds the project, including the notion of a hybrid space. 
2. Sharing out Prompt: What are models that guide your community engagement?
3. Background to the project, including example activities of the FSNs. 
4. Sharing the perspectives of families, teachers, teacher candidates, and teaching interns, through illustrative comments from surveys, reflections, and focus group interviews.
5. Sharing out Prompt: What do you notice about STEM, teaching and learning, and community assets?
6. Sharing the resources and practices that supported the FSNs and areas for future growth.
7. Time for questions and comments
 </t>
  </si>
  <si>
    <t>S16B</t>
  </si>
  <si>
    <t>Creating a Bridge for STEM Teacher Support, Recruitment, and Retention</t>
  </si>
  <si>
    <t>Recruiting, supporting, and retaining highly-qualified and diverse STEM teachers is a critical topic in education. In this symposium, Higher Education faculty and students will share program features and research findings behind the retention of 100% of its participating certified mathematics teacher graduates serving in high-needs Nebraska high schools since 2005.</t>
  </si>
  <si>
    <t>Kelly</t>
  </si>
  <si>
    <t>Gomez Johnson</t>
  </si>
  <si>
    <t>Paula</t>
  </si>
  <si>
    <t>Jakopovic</t>
  </si>
  <si>
    <t>Van Hook</t>
  </si>
  <si>
    <t>Dario</t>
  </si>
  <si>
    <t>Gudino-Garcia</t>
  </si>
  <si>
    <t>Lopez</t>
  </si>
  <si>
    <t>The NebraskaMath Omaha Noyce Partnership program is designed to develop highly skilled secondary mathematics teachers who are committed to teaching in high need schools by providing targeted support for students enrolled in and graduating from University of Nebraska at Omaha's (UNO). In 2019, UNO partnered with Metropolitan Community College to create a bridge for students interested in STEM and to diversify the STEM teacher pipeline with coordinated programming and mentoring.
To date, the Omaha Noyce program has provided targeted support to 58 Noyce Interns (freshman and sophomore STEM majors). Interns receive bi-monthly mentoring, help to facilitate a summer STEM program for underrepresented girls in Omaha, serve as learning assistants in math courses, receive mentoring from faculty members, etc. Further, the program has supported 24 Noyce Scholars, of which fourteen have graduated with a dual-degree in mathematics and secondary education thus far. All certified graduates, Noyce Teachers, gained employment in high needs schools and continue their service to date. Noyce Scholars, Interns, and Teachers participate in research projects, present at conferences, facilitate weekly meetings including professional development and networking, and organize community outreach events.
During this symposium, participants will hear lessons learned about collaboration and organizational strategies from faculty leadership members and student participants (now Noyce Teachers) to learn program features that have surfaced through student experiences, research and evaluation as most valuable to retention and student success. Participants will take away how program components, with/without funding, might be leveraged in your community to recruit, support, and retain STEM teachers.</t>
  </si>
  <si>
    <t>S16C</t>
  </si>
  <si>
    <t>Community Engagement in Physical Education Teacher Education: Importance, Outcomes, and Applications</t>
  </si>
  <si>
    <t>Community engagement is commonly overlooked in physical education teacher education programs. However, physical education teachers are ideal school partners to connect and build relationships with stakeholders because of their reach within a school community. This presentation will share possible undergraduate student outcomes and methods for application within teacher education programs.</t>
  </si>
  <si>
    <t>Effective family-school-community partnerships have been known to enhance numerous positive student outcomes across all grade levels (i.e. academic, social, and emotional). Despite the positive impact family-school-community partnerships lead to, educators struggle to connect with families and the community, this is especially true for novice educators and those serving underrepresented areas. Building relationships with families and communities is not traditionally a component within teacher education programs, thus immediately challenging educators when they become full-time teachers. As service-learning courses become more popular in undergraduate teacher education, students might have more opportunities to learn about cultivating relationships and building family-school-community partnerships. The incorporation of community engagement has been briefly explored in different teacher education subjects, but within physical education teacher education (PETE), community engagement remains overlooked.
Physical education teachers are ideal school partners to connect and make relationships with families, community members, and other stakeholders because of their reach within a school community. Within the school community, physical educators are traditionally in contact with all students, many of their families, community members, and beyond, making them prime candidates to practice community engagement. The purpose of this presentation is three-fold. First, to share the importance of including community engagement in not only PETE programs, but in all teacher education programs. Second, to explore the undergraduate outcomes associated with integrating community engagement into traditional PETE course work. And finally, to hold a collaborative discussion about the methods for applications and best practices to embedding community engagement into existing undergraduate courses.</t>
  </si>
  <si>
    <t>S17A</t>
  </si>
  <si>
    <t>"He changed how I feel about school and learning" - The Power of University-school Community Engagement Partnerships</t>
  </si>
  <si>
    <t>"He changed how I feel about school and learning" - The Power of University-school Community Engagement Partnerships ● A New and Scalable Engaged Learning Curriculum For Students ● Students as Engaged Learners: Creating Transformative Experiences While Studying Abroad</t>
  </si>
  <si>
    <t>Undergraduate students at ACU participate in a 3-unit core curriculum; two class-based units and one discipline-specific community engagement placement. Our Melbourne campus has been partnering with an inner-city primary school since 2008 to operate a homework support program (HSP). The program supports children’s learning through undergraduate tutors providing one-on-one support in a one-semester subject built into the undergraduate teaching degree. This study aimed to understand the experiences of the children participating in the program, including the benefits and challenges they experienced. Nineteen children participated in activity-based focus groups, and seven undergraduate tutors participated in one-on-one interviews.</t>
  </si>
  <si>
    <t>Matthew</t>
  </si>
  <si>
    <t>Pink</t>
  </si>
  <si>
    <t>The Australian Catholic University (ACU) has a strong commitment to community engagement as an integral part of students’ tertiary education. Our Melbourne campus has been partnering with an inner-city primary school since 2008 to operate a homework support program (HSP). All students in the school (approximately 120-130 prep - Year 6 children) participate in the program. The majority of children attending the school were born in Australia, however come from refugee families with a language background other than English; 98% of the students live in an entry level Public Housing Estate that is provided to people experiencing significant disadvantage. 
This study aimed to understand the experiences of the children participating in the program, including the benefits and challenges they experienced. Nineteen children participated in activity-based focus groups, and seven undergraduate tutors participated in one-on-one interviews. Overarching themes identified were: making homework club enjoyable, program outcomes, tutor-child relationship, and transitioning to a new tutor. 
Outline of the session: The presentation will focus on the experiences reported by the tutors and the students – in their own words – and include recommendations for ensuring that children’s needs and perspectives are considered in the planning of community engagement placement programs. 
Intended learning outcomes: Include understanding the benefits and challenges of university-school community engagement partnerships from the perspectives of university students and primary school students.</t>
  </si>
  <si>
    <t>S17B</t>
  </si>
  <si>
    <t>A New and Scalable Engaged Learning Curriculum For Students</t>
  </si>
  <si>
    <t>Presenters will share highlights from the exciting Student Engagement Canvas Course curriculum, including the all-new Engagement Coaching model, developed at Penn State University designed to support students while they complete any type of remote and/or in-person engagement projects, such as internships, research, study abroad, civic engagement, or self-directed projects.</t>
  </si>
  <si>
    <t>Michael Jonathan</t>
  </si>
  <si>
    <t>Zeman</t>
  </si>
  <si>
    <t>Research has shown that engagement opportunities are transformative, enabling students to more expeditiously connect with life-changing learning experiences and significantly enhance post-graduation readiness.
A distinguishing feature of engagement at Penn State is a focus on student growth across five unique competencies: social justice activism, civic responsibility, ethical leadership, systems thinking, and professional skill development.  Students who participate in engaging learning experiences are shown to make a deeper psychological connection to what they’re learning, incorporate class material into real-world circumstances, and develop critical life skills.
Join the presenters as they outline the new Student Engagement Network program that supports the breadth of both virtual/remote learning as well as in-person engagement experiences through a new Canvas-based curriculum and Engagement Coaching platform.
Within the Canvas course and coaching model, we work alongside students tackling real challenges and activities. Engagement coaches - volunteer faculty and staff -  support goal-setting, personal growth, and behavior modification of their students. Coaches help students achieve their goals by encouraging different actions necessary to take control of future plans. As part of the process, coaches will incorporate the FIND YOUR WHY, START YOUR JOURNEY, and GROWTH AREA concepts to support students. Students who complete the Canvas course finish with a coach's assessment, a self-assessment, and a POSTER as artifacts of their learning.
Participants who attend this session will learn how Penn State has created a scalable, rigorous model for assessing engaged learning across any engagement type whether remote or in-person. </t>
  </si>
  <si>
    <t>S17C</t>
  </si>
  <si>
    <t>Students as Engaged Learners: Creating Transformative Experiences While Studying Abroad</t>
  </si>
  <si>
    <t>We examine transformative learning experiences in two courses in a study abroad program. Student response data reveal the role of context, cross-course connections, authentic challenges, and relationships in student engagement and learning. We discuss how to replicate the key benefits of a transformative study abroad experience without leaving campus. </t>
  </si>
  <si>
    <t>Stephanie</t>
  </si>
  <si>
    <t>Shine</t>
  </si>
  <si>
    <t>Zeigner</t>
  </si>
  <si>
    <t>Engaging students in transformative learning poses a challenge.  If instructors curate student engagement, are individual student experiences meaningful?  If instructors do not guide student engagement, is course content enriched?  We explore student learning in a study abroad program by analyzing student response writing. Our results indicate that transformative student learning experiences stemmed from four opportunities:
1. Creating meaning in context:  Students applied course content during visits to schools, museums, and homes in a culture different from their own. Their response writing reveals that open-ended experiences, personal connections, and both un-mediated explorations and co-learning with instructors who were also exploring new environments led to a deeper understanding of course content. For example, students visiting Freud’s house found meaning in the artifacts and furniture, coming away with a deeper understanding of the theory. Visits to English schools where children's independence and social-emotional wellness were promoted led to a deeper understanding of constructivism and to the role of the school in children's health.
2. Authentic challenges:  Students experienced challenges living in an unfamiliar environment, reporting personal growth with gains in flexibility, adaptation, independence, and self-knowledge.
3. Cross-course connections:  Students were able to make connections between two courses, one theoretical and one applied, reporting enhanced understanding, sustained learning, and greater applications of theoretical concepts.
4. Strong relationships:  Students formed strong relationships within the group and with the instructors which led to what one student called a “functional group dynamic” which contributed to discovery of strengths and challenges, collaborative problem solving, confidence, and personal growth.</t>
  </si>
  <si>
    <t>S18</t>
  </si>
  <si>
    <t>Redesigning a Course for Experiential Learning: Challenges and Rewards</t>
  </si>
  <si>
    <t>Three professors from distinct disciplines (business, science, and social sciences) will share their experience redesigning a course to include experiential learning. In the social sciences, a lecture-based human service course was redesigned to include 10 community site visits. In business, a hospitality management course was redesigned to include a semester-long project of creating a pop-up restaurant. In science, an ethics of climate change course will be redesigned to include “living room conversations.” Specific course design decisions will be discussed as well as challenges, research outcomes, and rewards from the experience.</t>
  </si>
  <si>
    <t>Meghan</t>
  </si>
  <si>
    <t>Owenz</t>
  </si>
  <si>
    <t>Pauline</t>
  </si>
  <si>
    <t>Milwood</t>
  </si>
  <si>
    <t>Jayné</t>
  </si>
  <si>
    <t>Park-Martínez</t>
  </si>
  <si>
    <t>Experiential learning can increase student engagement, improve learning outcomes, and create community connections. Three professors from distinct disciplines (business, science, and social sciences) will share their experience redesigning a course to include experiential learning, including challenges and rewards. We will also discuss forced redesigns, such as during the global pandemic, when experiential learning opportunities are limited.
In the social sciences, a traditional lecture-based intermediate human services course was redesigned to include ten community site visits and service-learning. Students were required to synthesize knowledge gained via community site visits with theory and research in weekly papers. Research outcomes suggest the students were able to improve their career self-efficacy, alter their cognitive schemes about the population under study, and integrate experiential knowledge with academic knowledge.  
An Advanced Food Production and Service Management capstone course for soon-to-be graduating seniors was re-designed using a high-level scaffolding approach. The key deliverable was a semester-long project which involved planning, developing, implementing and evaluating a real-life pop-up restaurant. Learning goals included using immersive experiences to enhance hospitality and entrepreneurial skills, while engaging in reflective learning about self and others in high-stakes experiential learning settings.
In the natural sciences, an introductory-level course on the ethics of climate change will be re-designed to include service-learning. Students will apply their knowledge of climate change and ethical discourse in a series of “living-room conversations”. Anticipated learning outcomes include increased science literacy, facility in conversation with people of various ages, backgrounds and views, and ability to reflect on dialog practices.</t>
  </si>
  <si>
    <t>W22B</t>
  </si>
  <si>
    <t>Civic Pathways: Enhancing Student Engagement Through Personalized Mentoring Activities</t>
  </si>
  <si>
    <t>The workshop will provide participants with an understanding of University of Pittsburgh’s evolution to become designated for the Carnegie Classification for Community Engagement. Among signature programs, we will focus on the use of the Civic Pathways tool and mentoring protocol and its potential to transform student’s civic engagement.</t>
  </si>
  <si>
    <t>Kurz</t>
  </si>
  <si>
    <t>Linda</t>
  </si>
  <si>
    <t>DeAngelo</t>
  </si>
  <si>
    <t>Lina</t>
  </si>
  <si>
    <t>Dostilio</t>
  </si>
  <si>
    <t>The workshop will provide participants with an understanding of University of Pittsburgh’s evolution to become designated for the Carnegie Classification for Community Engagement. Among signature programs, we will focus on the use of the Civic Pathways tool and mentoring protocol and its potential to transform student’s civic engagement. The Civic Pathways program was administered at the university from 2018-2020 in its pilot phase. The program contained 3 components, the use of a diagnostic civic engagement tool developed by Stanford University, that measured students’ interest and experience in six distinct civic engagement pathways. The second part included the use of a mentoring protocol by advisors to assist students in choosing their next civic engagement experience based on their diagnostic results. The third component, included delivering a Civic Engagement Opportunity Catalog which categorized civic experiences at Pitt based on the six pathways. 
After delivering a description of the Civic Pathways program and how it was utilized, we will focus on data collected from the students who participated in the program and a control group. We will discuss differences in patterns of engagement, sense of belonging, and civic mindedness. Workshop participants will then engage in activities that were utilized in our delivery of the pathways that allowed students to learn about each distinct type of engagement hands-on. We will discuss with participants how they can adopt these activities and the Civic Pathways tool and mentoring protocol in their own universities, departments, or programs.</t>
  </si>
  <si>
    <t>W23</t>
  </si>
  <si>
    <t>Mobilizing Rural Communities to Create Systemic Changes to Reduce Health Disparities</t>
  </si>
  <si>
    <t>USG institutions are creating strategies to enhance rural community capacity in addressing health inequities, outcomes, and resource access. Community residents and stakeholders are engaged in determining how to best "close the gap" between suggested optimal development models, current and future conditions and to prepare a visioning master plan.</t>
  </si>
  <si>
    <t>Denise</t>
  </si>
  <si>
    <t>Everson</t>
  </si>
  <si>
    <t>Tedrow</t>
  </si>
  <si>
    <t>Strategies to affect health disparities require multilevel interventions that improve knowledge and influence systems and environmental change. While evidence exists regarding urban community solutions, disparities exist between urban and rural communities in health equity, outcomes, and resource access. Rural communities often lack the capacity to implement educational strategies to improve quality of life due to inadequacies such as lack of access to healthy foods and places to be active. Faculty in the colleges of Agricultural and Environmental Sciences, Public Health, Family and Consumer Sciences, and Environment and Design are modifying urban strategies to meet rural needs. 
The ESRI Tapestry Segmentation was utilized to better understand the community’s socio-economic characteristics and lifestyle measures. A proximity analysis was conducted of food production areas and population to determine ways to connect food production areas with a network of existing activity zones, regional trail networks, and improve community walkability and transportation network. Design interventions were created to improve conditions in the county and prepare for future growth and expansion. Residents and stakeholders were engaged to determine how to best "close the gap" between suggested development models, current and future conditions and to prepare a visioning master plan. 
Learners will explore innovative approaches to planning and designing environments that promote health and wellbeing in rural communities. After this workshop, participants will have the framework to identify multi-faceted partnerships, implement community-wide initiatives, and nurture systemic change as a way to move from direct education to environmental solutions to create sustainable social change.</t>
  </si>
  <si>
    <t>W24A</t>
  </si>
  <si>
    <t>The RSVP Process: Engaging Rural Communities with University Outreach for Downtown Revitalization</t>
  </si>
  <si>
    <t>The RSVP Process: Engaging Rural Communities with University Outreach for Downtown Revitalization ● HERS-EA, a women-centred leadership model, for women in East Africa</t>
  </si>
  <si>
    <t>The University of Georgia’s Public Service and Outreach model provides the foundation for sustained relationships between communities and higher education resources in promoting community and economic development. This presentation showcases how two UGA public service units worked together to help rural Georgia communities achieve locally-identified goals in sustainable downtown revitalization.</t>
  </si>
  <si>
    <t>Danny</t>
  </si>
  <si>
    <t>Bivins</t>
  </si>
  <si>
    <t>Messich</t>
  </si>
  <si>
    <t>Sherrie'</t>
  </si>
  <si>
    <t>Raleigh</t>
  </si>
  <si>
    <t>Clark</t>
  </si>
  <si>
    <t>Stancil</t>
  </si>
  <si>
    <t>Since 1927, the University of Georgia Carl Vinson Institute of Government (CVIOG) has worked with public officials throughout Georgia and around the world to improve governance and people's lives. Since 2005, the University of Georgia Archway Partnership has adopted a community-driven approach to higher education partnerships in order to facilitate community and economic development in rural Georgia. Over the past three years, these two organizations have worked together to bring the Renaissance Strategic Visioning and Planning Process (RSVP) to two rural Georgia communities. 
RSVP assists Georgia cities through the creation of a community-supported downtown vision, plan, and implementation program. Both a downtown master planning process and document, RSVP illustrates the community’s vision for the future and provides the steps to achieve the community’s goals. Robust, inclusive public input processes seek participation from all community members to help local government and community partners prioritize key downtown issues. The RSVP process works to establish a consensus around achievable short and long-term goals to expand their town’s possibilities.
Ultimately, the process connects rural Georgia communities with the expertise and resources of the University of Georgia, providing them with a sustainable framework for achieving their own locally-identified goals. The Archway Partnership is a long-term intervention, involving multi-year partnerships between Georgia communities and the university. A full-time public service faculty member is placed in the community, who serves as a neutral facilitator for community issues and liaison for university resources. This framework adds an additional layer of sustainability to university outreach projects.</t>
  </si>
  <si>
    <t>W24B</t>
  </si>
  <si>
    <t>HERS-EA, a Women-centred Leadership Model, for Women in East Africa</t>
  </si>
  <si>
    <t>Higher Education Resource Services -East Africa is a women-centred leadership program, modeled on HERS, Denver, CO. The presentation will outline the low-resource uniqueness of mobilizing researchers in Higher Education to engage with women-specific issues in the community, to produce publishable manuscripts, for the benefit of researchers, communities and policy makers.</t>
  </si>
  <si>
    <t>Irene</t>
  </si>
  <si>
    <t>Naigaga</t>
  </si>
  <si>
    <t>Racheal</t>
  </si>
  <si>
    <t>Namubiru Auma</t>
  </si>
  <si>
    <t>Higher Education Resource Services, Eastern Africa (HERS-EA), is an educational non-profit organization advancing women leadership and management in East Africa (Uganda, Kenya, Tanzania, Rwanda, Burundi, South Sudan and Ethiopia), established in 2014, modeled on HERS, Denver, CO. 
HERS-EA aims to raise the proportion of women in leadership and management in Higher Education Institutions (HEIs) in Eastern Africa to at least 50%; through intensive residential academies, HEI engagement with rural communities and ongoing mentorship and networking.
Since the Inaugural Academy in 2017, HERS-EA has, with minimum resources, trained over 100 women in HEIs, through Academies and convened over 50 researchers from the seven African countries, USA and UK, and signed a contract with Peter Lang Inc. to publish a book: Re-imagining Women Leadership Through Community Engagement: HERS-EA.
The presentation will provide insights into the uniqueness with which the HERS-EA leadership model has mobilized a pool of researchers in Higher Education to focus on women-specific issues in the community, to produce publishable manuscripts. Such publications influence policy, for the benefit of communities, while contributing to dossiers for women in Higher Education, for career promotions. This snowballing engagement of Higher Education researchers in the community illustrates democratization of education in communities where women, at the margins, gradually return to education, for the benefit of their communities and Higher Education Institutions.
Methodology for assessing impact is evolving; however, the presentation will discuss emerging impact, from the limited available information. Lessons learnt will be laid out as steppingstones, rather than impediments.</t>
  </si>
  <si>
    <t>W25A</t>
  </si>
  <si>
    <t>Students + AI: Engagement Focused on Solving Real World Problems to Better Our Communities</t>
  </si>
  <si>
    <t>Students + AI: Engagement Focused on Solving Real World Problems to Better Our Communities ● Enhancing Health Professionals’ Empathy and Health Equity Understanding through Technology</t>
  </si>
  <si>
    <t>Programs and strategies for creating experiential learning experiences for students will be presented; programs focused on leveraging artificial intelligence to enable innovative solutions with a positive social impact on our communities and the world will be reviewed, along with a specific project example(s).</t>
  </si>
  <si>
    <t>Daren</t>
  </si>
  <si>
    <t>Coudriet</t>
  </si>
  <si>
    <t>Explain our programs and strategies for enabling undergraduate students to apply their passion, skills and creativity to solving problems using artificial intelligence (AI) that have the potential to positively impact our communities. 
Operating within the Outreach division of Penn State University, the Nittany AI Alliance engages non-profits and industry partners to provide students with project-based, experiential learning opportunities, leveraging AI and machine learning (ML) to explore innovative solutions to real-world problems, with a focus on positive social impact. 
We will begin with an overview of the Nittany AI Alliance programs:
	Nittany AI Immersion
	Nittany AI Challenge
	Nittany AI Associates
Next we will examine how each of these programs provide students with three different levels of engagement that lead to varying levels of competency around artificial intelligence. At each of the engagement levels, students are gaining valuable knowledge and skills that can be used to help prepare the them for an AI-enabled world, while also helping non-profits and NGO’s in our communities better understand how to leverage AI and ML technology. 
By combining industry, with students’ skills, passion and creativity, focused on helping non-profit organizations that serve our communities, we are creating a leveraged model for positive social impact, while also helping to increase students' sense of civic responsibility. Participants will learn how the Nittany AI Alliance has created a model that leverages university resources to prepare our students, non-profits and our communities for the coming fourth industrial revolution.</t>
  </si>
  <si>
    <t>W25B</t>
  </si>
  <si>
    <t>Enhancing Health Professionals’ Empathy and Health Equity Understanding through Technology</t>
  </si>
  <si>
    <t>Social determinants of health (SDOH) significantly impact individuals’ engagement with the healthcare system and contribute to health disparities. This interactive workshop will discuss an innovative virtual reality-based training module aimed at increasing health professional students’, faculty, and practitioners’ empathy, understanding of, and skills in addressing SDOH to advance health equity.</t>
  </si>
  <si>
    <t>Homa</t>
  </si>
  <si>
    <t>Amini</t>
  </si>
  <si>
    <t>Lin</t>
  </si>
  <si>
    <t>Abrams</t>
  </si>
  <si>
    <t>Be able to do ZOOM poll
Be able to share screen and interact with the audience (access the internet; play internet sound)</t>
  </si>
  <si>
    <t>To address social determinants of health (SDOH)-related oral health disparities, providers must be equipped with knowledge, skills, and attitudes to understand how SDOH affect patients and how to mitigate these effects. Traditional dental school curricula provide limited training on recognizing SDOH or developing empathy for those with SDOH-related access barriers. To address this need and through engagement with diverse community partners, we developed “MPATHI” (Making Professionals Able THrough Immersion), an innovative immersive virtual reality-based training module where participants take the role of an English-speaking caregiver with limited socioeconomic resources seeking dental care for a child in a Spanish-speaking country. Simulation goals are to increase providers’ awareness of this family’s challenges (financial barriers, food insecurity, limited health literacy, language barriers), evoke empathy, improve understanding of the impact of language barriers, and develop skills to enhance patient engagement and clear communication between providers and patients and families. Our pilot evaluation demonstrated increased cognitive, affective, and skill-based learning scores, and high satisfaction with the training. Workshop participants will engage in interactive and experiential activities and discussion related to MPATHI design, development, implementation, assessment, and impact on learners, and the potential for scaling and adaptation for other disciplines, settings, formats, and topics. 
 </t>
  </si>
  <si>
    <t>W26A</t>
  </si>
  <si>
    <t>The Virtual Engagement of Youth During COVID-19 and Social Uprising</t>
  </si>
  <si>
    <t>The Virtual Engagement of Youth During COVID-19 and Social Uprising ● No Travel, No Problem: Executing a Virtual Alternative Break</t>
  </si>
  <si>
    <t>Our presentation illuminates the novel approach of Virtual Participatory Action Research created by the Minnesota Youth Sex Trading (MYST) project’s team of young researchers. This workshop shares principles for engaging youth online as experts in prevention, intervention, and wellness enhancement, yielding important new insights about the future of engaged research.</t>
  </si>
  <si>
    <t>Montana</t>
  </si>
  <si>
    <t>Filoteo</t>
  </si>
  <si>
    <t>Singerhouse</t>
  </si>
  <si>
    <t>When you think of sex-positive, trauma-informed, intersectionality-focused online content created by and for young people, you can think of this presentation grounded in participatory action research (PAR). Spurred by the COVID-19 pandemic and social uprisings against police violence, this presentation explains how the MYST Project moved to an entirely virtual format to engage with and surface the wisdom of young people who trade sex in Minnesota. The MYST Project embodies culture change through education, access to resources, challenging myths, and prioritizing emotional wellness and resiliency on our Instagram, @theMYSTProject.
Through Millenial and Generation Z researchers’ leadership, this presentation will show better practices to engage youth online. We will demonstrate how we developed a novel approach and theory that we call Virtual Participatory Action Research (VPAR) founded on the values of trust-building, accountability, transparency, and authenticity as we built an online community and increased our reach with marginalized young people. We will cover different marketing insights such as algorithms, promotions, and business accounts. There will be a discussion around creatively developing a research-brand, a successful strategy to engage with young people as experts, and relatable content for youth via social media. Viewers will learn to center youth while disseminating research findings, collaborating with community-based organizations, educating, and reaching populations they could not in the past. This will add value to anyone looking to create a social media campaign that can create change on individual and systemic levels.
 </t>
  </si>
  <si>
    <t>W26B</t>
  </si>
  <si>
    <t>No Travel, No Problem: Executing a Virtual Alternative Break</t>
  </si>
  <si>
    <t>With the onset of the COVID-19 pandemic, and subsequent travel restrictions, Ohio State’s Buck-I-SERV alternative break team had to get creative to provide community engagement programming. In this session members of this team will explain how they created the first Virtual Buck-I-SERV, the development process, and how it went.</t>
  </si>
  <si>
    <t>Connor</t>
  </si>
  <si>
    <t>Hannah</t>
  </si>
  <si>
    <t>Ackerman</t>
  </si>
  <si>
    <t>Transcription if available</t>
  </si>
  <si>
    <t>When COVID-19 first hit, over 20 Buck-I-SERV alternative break trips were serving across the world during their spring break. In the subsequent months, as travel restrictions continued, and it became clear that the pandemic would be us for the long-haul, the Buck-I-SERV team decided to try something radical, a virtual alternative break. By breaking down a traditional alternative break and shifting many of those things to a virtual/socially distant program, the team was able to provide an effective week-long community engagement experience to over 100 people.
During this session the presenters will review how the idea for the first Virtual Buck-I-SERV came to be, the months-long process of development, and the eventual execution of the program. Attendees will leave with knowledge of how to put together their own effective virtual experiences that connect with community partners, community members, students and more. They will also gain understanding of the many different activities and components that made up the week and how those activities coalesced into one coherent program that resonated with participants.
This presentation will be an engaging look at the program and will include various zoom activities as well as time for group conversations and reflection. All attendees will also have time to come up with virtual ideas for their own programs and be able to share successes of the past year with the larger group.</t>
  </si>
  <si>
    <t>Wednesday, September 15, 11:00 a.m. - 12:00 p.m. Eastern</t>
  </si>
  <si>
    <t>P26</t>
  </si>
  <si>
    <t>Building Bridges:  A Service Learning Collaborative Community Experience</t>
  </si>
  <si>
    <t>This presentation will describe the initiation and process of a service learning engagement opportunity for undergraduate students at a Midwestern university to engage collaboratively with Cheyenne River Sioux Nation's Youth Program, to host numerous children's activities during a week long festival focused on community building and instillation of cultural pride.  </t>
  </si>
  <si>
    <t>Dana</t>
  </si>
  <si>
    <t>Klar</t>
  </si>
  <si>
    <t>Jerry</t>
  </si>
  <si>
    <t>Dunn</t>
  </si>
  <si>
    <t>Buerke</t>
  </si>
  <si>
    <t>Kersten</t>
  </si>
  <si>
    <t>In this session, panelists will share information regarding the university's partnership with a local St. Louis area community entity; and through them, the Cheyenne River Youth Project (and a growing list of other Cheyenne River Sioux Nation community entities), located in Eagle Butte, South Dakota.  Panelists, representing faculty, staff, alumni and students of the University of Missouri-St. Louis, will discuss and describe varied perspectives of the nature of the collaborative engagement with the community; including ongoing contact and regular communication involving significant planning and collaborative meetings that occur for four to six months in advance of the (now annual) service learning trips.  Lessons learned over the last three years and the natural enhancements and development of these collaborative relationships will be shared.  Panelists will discuss how University Community Engagement Mini project grants have supported this project, and how their continued support has allowed faculty and staff organizers to recognize potential avenues for funding to sustain and support these collaborative relationships at new levels, and in both communities. In particular, panelists will discuss a creative new foundation application with considerations for attempting ongoing (monthly) peer engagement for the youth from both of these diverse communities (including zoom conferencing).  In closing, panelists will also share their hopes and dreams for further growth and development of this ongoing project, to potentially include joint activities, projects, and hopefully perhaps even courses, with the local branch of the tribal community college also located in Eagle Butte.   </t>
  </si>
  <si>
    <t>P27</t>
  </si>
  <si>
    <t>Anti-racist Practices in Community Engaged Scholarship</t>
  </si>
  <si>
    <t>Who wants to be an anti-racist engaged scholar? This panel features the voices of community-based scholars and leaders at the Center for Racial Equity in Education, North Carolina to investigate and discuss anti-racist practices for community engaged research. This session will provide examples, stories, successes, and failures of anti-racist practice.</t>
  </si>
  <si>
    <t>Harden</t>
  </si>
  <si>
    <t>Tamara</t>
  </si>
  <si>
    <t>Johnson</t>
  </si>
  <si>
    <t>Ford</t>
  </si>
  <si>
    <t>Kamille</t>
  </si>
  <si>
    <t>Bostick</t>
  </si>
  <si>
    <t>This panel discussion centers the voices and experiences of black community-based researchers at the Center for Racial Equity in Education (CREED-NC) in partnership with white university-based researchers at a predominately white institution to investigate and describe anti-racist practices for community engaged research.
CREED-NC partnered with white researchers at UNC Charlotte to provide research and evaluation services on a statewide project examining how to improve the educational outcomes of black, Latinx, and indigenous students with learning differences. In support of its mission to center students of color, inspire institutional change, and facilitate better educational practice to transform the educational system in North Carolina, CREED-NC uses a theory of change that prioritizes expert race-conscious research; thus the partnership with university researchers presents a rich case study in collaboration.
In this discussion, moderated by the Director of Engaged Scholarship at UNC Charlotte, panelists will explain anti-racist research methods, describe how race-consciousness and anti-racist practice is applied within community-engaged scholarship, and discuss what anti-racist partnerships look like with predominantly white institutions within the context of the community and university. The purpose of this session is to provide examples, stories, successes, and challenges of anti-racist practice.</t>
  </si>
  <si>
    <t>P28</t>
  </si>
  <si>
    <t>Utilization of Service-learning for Breaking Barriers to International Students</t>
  </si>
  <si>
    <t>Utilization of Service-Learning for Breaking Barriers to International Students</t>
  </si>
  <si>
    <t>International students in North America are increasing rapidly. They enrich multiculturalism and contribute economically to their host countries. They, however, face significant challenges, including feelings of loneliness, isolation, and discrimination during their studies. This qualitative study reports on the effects of service-learning on integrating international students at a Canadian university.</t>
  </si>
  <si>
    <t>Neivin</t>
  </si>
  <si>
    <t>Shalabi</t>
  </si>
  <si>
    <t>Problem &amp; Significance
International students enrich multiculturalism and make economic contributions to their host countries. They face significant challenges including feelings lonely and isolated during their studies. This qualitative study aims to enhance understanding of international students’ experiences with service-learning. It reports on the role of service-learning in integrating international students at a Canadian university in Ontario. This research contributes to the strategic planning for international students and advancing efforts for inclusion and social justice in North American institutions of higher education.
Theoretical Framework
This research is guided by Schlossberg’s Transition Theory (Chickering &amp; Schlossberg, 1995) particularly the tenants of “Support” and “Strategy” to understand how utilization of service-learning can be used as a strategy to support international students as they navigate their new life at their host university. 
Data Sources, Collection, and Analysis
Sixteen international students from Asia participated in this study. Data were collected from one-on one individual meetings and students’ written work in two courses. Informed by Graue and Walsh’s (1988) recommendation for manual coding, the data was coded on paper using a pencil to label common ideas. The data were transferred to qualitative software to better organize and store them (Saldaña, 2009) 
Findings
Preliminary data analyses revealed that participating in service-learning contributed to international students’ learning and growth in four aspects: social, academic, language, and cultural.  
Interactive Sessions
The author will present her work using the Nearpod interactive platform. She will engage the participants actively using polls and discussion on the collaborative board, among other activities.  </t>
  </si>
  <si>
    <t>P29</t>
  </si>
  <si>
    <t>Developing Institutional Supports for Engaged Scholarship by Public Service Faculty</t>
  </si>
  <si>
    <t>How can universities more intentionally support personnel without research appointments to leverage their applied expertise in engagement, outreach, and public service activities into published scholarship? This panel presentation shares the development, implementation, outcomes, and lessons learned from the University of Georgia’s new Public Service and Outreach Faculty Scholarship Academy.</t>
  </si>
  <si>
    <t>Paul</t>
  </si>
  <si>
    <t>Matthews</t>
  </si>
  <si>
    <t>Brooks</t>
  </si>
  <si>
    <t>Kristi</t>
  </si>
  <si>
    <t>Farner</t>
  </si>
  <si>
    <t>Significant outreach and engagement work at the University of Georgia (UGA) is accomplished by non-tenured, “public service” career-track faculty in eight diverse Public Service and Outreach (PSO) units. With expertise in applied engagement and service activities (e.g., training government officials; implementing outreach and education programs for children and adults), these practitioner faculty have potential to make significant contributions to scholarship, but only rarely are explicitly supported in this academic pursuit.
This presentation showcases a new program developed through UGA’s Office of the Vice President for Public Service and Outreach, the “PSO Faculty Scholarship Academy,” intended to provide knowledge, skills, time and support for participants to develop scholarly outputs from their outreach activities and expertise. Online training sessions for 2-3 days each month (some 100 hours of synchronous and asynchronous learning over 6-9 months) with peer and coaching support engaged participants in key areas, including the structure of academic journal articles, research question development, data collection and analysis, effective writing processes, and academic publishing norms, culminating in articles ready for journal submission.
Presenters, representing the design and implementation team and program participants, will share the overall structure, content, format, and outcomes from this initiative’s pilot year. We will engage the audience with lessons learned to date (promising practices as well as challenges and anticipated future modifications). Finally, we will lead the audience in envisioning potential hurdles, intended goals and benefits, and institution-specific considerations for developing this sort of support program in their own settings.</t>
  </si>
  <si>
    <t>P30</t>
  </si>
  <si>
    <t>City Semester Pittsburgh: Cross-Disciplinary &amp; Immersive Engagement in Urban Sustainability</t>
  </si>
  <si>
    <t>City Semester Pittsburgh places University Park students in local community-based internships and engages the cohort in the 400-level Urban Sustainability course during the semester. The panel will present the challenges and opportunities of the program from three perspectives: program delivery and administration, community partner impact, and the student experience.</t>
  </si>
  <si>
    <t>Bartnik</t>
  </si>
  <si>
    <t>Sharon</t>
  </si>
  <si>
    <t>Pillar</t>
  </si>
  <si>
    <t>2 Students To Be Determined (Live and/or Video)</t>
  </si>
  <si>
    <t>City Semester Pittsburgh is open to all Penn State majors as we believe sustainability issues are relevant to all academic endeavors and community development and engagement. The session will provide insight on how the range of students’ majors, skills and interests relate to their internship experience and issues of Sustainability.
Tom Bartnik, Director, Penn State Center Pittsburgh, will inform participants about the components of the program such as community partner recruitment; course content with guest speakers and field trips arrangements; student recruitment, applications, and placements; college department collaboration; faculty advisor involvement; housing considerations; and overall lessons learned – pitfalls and opportunities – during in-person placements and adapting to COVID-19 remote participation.
Sharon Pillar, Founder and Director, Pennsylvania Solar Center, will offer insights on the program from a community partner perspective and how – over the course of multiple placements (with both in person and remote interns) – City Semester increased organizational capacity and produced results that would otherwise not be possible for a small non-profit organization.
The panel will include 2 to 4 students (TBD based on availability) presenting the impact of the program on their academic, personal, and future careers. This portion will feature both live and video recorded testimony from students who have completed the program.
Participants in this panel session should walk away with a firm understanding of the challenges and opportunities of developing a similar program and why the complete urban sustainability package of City Semester Program is greater than the sum of its parts.</t>
  </si>
  <si>
    <t>S19A</t>
  </si>
  <si>
    <t>Mapping Your Route: Utilizing Strategic Planning to Achieve Your Engagement Mission</t>
  </si>
  <si>
    <t>Mapping Your Route: Utilizing Strategic Planning to Achieve Your Engagement Mission ● Strategic Pathways for STEM Engagement with K-12</t>
  </si>
  <si>
    <t>Engagement work is purposeful and aspirational, yet commonly wide-ranging, which compels organizations to leverage processes that help its units discern what actions to take and how to assess their impact. Through utilization of strategic road-mapping, the overarching goals for Penn State Outreach are systematically specified, purposefully planned, methodically measured.</t>
  </si>
  <si>
    <t>Steven</t>
  </si>
  <si>
    <t>Chichester</t>
  </si>
  <si>
    <t>Heverly</t>
  </si>
  <si>
    <t>Defining and communicating an organization’s engagement mission at an actionable level is a difficult task. Equally difficult is accurately quantifying an action’s contribution toward the engagement mission.  While organizations strive to avoid practices that do little to further their engagement goals, they must also identify actions that align to the organization’s mission and measure these actions to determine their impact. Complicating this endeavor is the broad language frequently used to communicate engagement missions. While this tendency allows for exercising creativity and innovation in the execution of actions, it does not aid in distinguishing actions that assist in achieving organizational goals from actions that simply fall under the expansive umbrella of the engagement mission.  Lacking the ability to measure impact, actions appear to align, or at least fit within the engagement scope, which for many institutions is evidence enough to justify its continuation.         
Penn State Outreach, like many engagement units, is dedicated to achieving far-reaching and ambitious goals. Through utilization of strategic road-mapping, the overarching goals for Penn State Outreach are nuanced into guiding objectives, statements that define success for each goal, and actions that achieve success as defined for each goal. Actions are then sequenced according to their priority, impact potential, resource availability, and institutional capacity. Importantly, impact is measured across the roadmap. To determine the effectiveness of actions, KPIs are identified at the goal, objective, success definition, and action levels. These measurements detail the organization’s effectiveness and are instrumental in identifying areas that may need additional attention.      </t>
  </si>
  <si>
    <t>S19B</t>
  </si>
  <si>
    <t>Strategic Pathways for STEM Engagement with K-12</t>
  </si>
  <si>
    <t>With a growing emphasis on disseminating research to broader audiences, Penn State Center for Science and the Schools (CSATS) leads a nationally regconized STEM Ecosystem and has been working with researchers to design, implement, and evaluate cohesive broader impact programs impacting education at the graduate, undergraduate, and precollege levels.</t>
  </si>
  <si>
    <t>Hill</t>
  </si>
  <si>
    <t>Tiffany</t>
  </si>
  <si>
    <t>Lewis</t>
  </si>
  <si>
    <t>With a growing emphasis on disseminating research to broader audiences, Penn State Center for Science and the Schools (CSATS) leads a nationaly recognized STEM Ecosystem and has been working with scientists and engineers to design, implement, and evaluate cohesive broader impact programs impacting education at the graduate, undergraduate, and precollege levels. Operating since 2004, our experience in STEM education programs and strong collaborations with researchers have enabled us to build meaningful interdisciplinary programs. Ultimately, our programs seek to support teachers in preparing the future STEM workforce by providing learning experiences that engage students in the practices and thinking used by scientists and engineers.CSATS will showcase their university-k-12 partnership model and highlight methods of engagement and their impacts. CSATS fellows, teachers who have engaged in a seven week research experience alongside a scientist or engineer, will share how this experience transformed their teaching practice and further bridges STEM research and K-12 education. 
In the Charting a Course for Success: America’s Strategy for STEM Education released in December 2018 from the Committee on STEM Education of the National Science &amp; Technology Council, STEM ecosystems are a strategic pathway to enhance cross-sector partnerships, provide a platform to elevate local opportunities and resources, and broaden participation in STEM. Ecosystems engage educators and individuals within and outside a formal educational setting, families, school districts, local governments, the Federal Government and Federal facilities, libraries, museums and science centers, community colleges, technical schools, and universities, community groups and clubs, foundations and nonprofits, and businesses.</t>
  </si>
  <si>
    <t>S20A</t>
  </si>
  <si>
    <t>Accelerating Online as In-Person Programming Returns</t>
  </si>
  <si>
    <t>Accelerating Online as In-Person Programming Returns ● Design Research Sprints: Tools for Community Engagement, Research and Collaboration ● COVID Special Response Team: Supporting Community in Times of Crisis and Social Distancing</t>
  </si>
  <si>
    <t>When COVID-19 hit, educators needed tools to better connect and engage audiences online. As in-person programming slowly returns, many will  continue hybrid and online offerings (for cost-savings and expanded reach). This presentation will discuss tools, ideas, and inspiration attendees can use to improve online and hybrid teaching and engagement.</t>
  </si>
  <si>
    <t>Brian</t>
  </si>
  <si>
    <t>Raison</t>
  </si>
  <si>
    <t>Online or hybrid engagement will continue at some level into our future (as cost-savings and/or to expand our reach). This presentation will describe, demonstrate, and teach critical components of online engagement, and will situate them in the idea of hybrid offerings that can roll-out as in-person engagement returns. Topics include:
-Describe the difference between online dissemination of information (traditional delivery) and online engagement that enhances learning.
-Evaluate personal assumptions, approach, and techniques with online teaching.
-Think critically about audiences (including physiological and mental health; diversity; etc.).
-Understand major elements of reaching adult learners via distance.
-Learn new methods of online engagement for greater teaching impact.
In 2020, I shared many of these materials with over 2,600 university colleagues including: Univ of Nebraska, Cornell University, Indiana Campus Compact, Colorado State University’s national Reinvention Collaborative, Academic Impressions, American University at Cairo Egypt, USDA-NIFA’s Regional Rural Development Centers, eXtension, Kansas State Univ., and others. The Ohio State University Institute for Teaching &amp; Learning also invited me to develop these materials into a full “instructional redesign course” that will be shared with OSU faculty and teaching staff, university-wide.
As in-person programming returns, “engagement” will continue to be a critical component of effective teaching.
[NOTE: I'm submitting this as a "symposium"... but as 1 of the 3 presentations during that time.]</t>
  </si>
  <si>
    <t>S20B</t>
  </si>
  <si>
    <t>Design Research Sprints: Tools for Community Engagement, Research and Collaboration</t>
  </si>
  <si>
    <t>What happens to community-based research in a lockdown? Design thinking might offer a solution. Community partners and researchers in Edmonton, AB, were taught and subsequently applied design thinking approaches over four online workshops, giving them a unique opportunity to collaborate, identify opportunities and build relationships.</t>
  </si>
  <si>
    <t>Wayne</t>
  </si>
  <si>
    <t>Long</t>
  </si>
  <si>
    <t>Cynthia</t>
  </si>
  <si>
    <t>Puddu</t>
  </si>
  <si>
    <t>What happens to community-based research in a lockdown? Design thinking and methods—specifically the design sprint method—might offer a solution. Community partners and researchers in Edmonton, AB, were taught and subsequently applied the design sprint approach over four online workshops, giving them a unique opportunity to collaborate, identify opportunities and build relationships.
This presentation will demonstrate design thinking tools and technologies of engagement and collaboration through a case-based approach.  It will illustrate how four iterations of design sprints held over one year with community stakeholders and researchers identified the following opportunities: (i) identify and address community stakeholders’ needs; (ii) assemble interdisciplinary research teams; (iii) identify critical research questions; (iv) and conduct research.
The study posits that design thinking and online design sprints can address social distancing challenges and foster research collaborations in digital environments. It also presents a human-centred framework for interdisciplinary research that promotes innovation and collaboration through a visualization-intensive iterative process. The presenters will also describe their experience using various platforms and provide recommendations related to design tools and facilitation for users with varying levels of technical experience.
Research sprints may produce various outcomes, including more effective partnerships that foster direct collaboration between researchers, between community partners and researchers, and the development of shared understandings, and communities of practice.</t>
  </si>
  <si>
    <t>S20C</t>
  </si>
  <si>
    <t>COVID Special Response Team: Supporting Community in Times of Crisis and Social Distancing</t>
  </si>
  <si>
    <t>Community-based research involves significant time ‘in the field’ conducting research with community partners. These efforts become limited in times of crisis and social distancing. This presentation will highlight a unique project that created opportunities for researchers to connect with community partners and respond to COVID-related issues while under lockdown.</t>
  </si>
  <si>
    <t>A hallmark of community-based research is the significant amount of time researchers spend ‘in the field’ conducting research on behalf and at the request of community partners. These efforts become limited in times of crisis and social distancing. Because many campuses were locked down at the start of the COVID-19 pandemic, there was much uncertainty around how meaningful research could be conducted with community partners. This occurred not only due to public health restrictions but because many community partners encountered increased financial insecurity and fatigue created by increased efforts to serve and support historically marginalized communities during this difficult time. This presentation will highlight the work of the MacEwan University COVID Special Response Team. This team was formed to create opportunities for researchers to connect with communities and respond to COVID-related issues while under lockdown. In this presentation, we will describe how we brought together community partners remotely to gain insight into how COVID-19 affected their ability to work and help their communities. We then connected them with faculty whose expertise could address some of the issues identified. This approach had a minimal impact on the time and resources of both community partners and researchers while providing maximum supportive capacity for community partners who find themselves already stretched thin. In this presentation, community partners and faculty involved will share their experiences with this unique engagement process.</t>
  </si>
  <si>
    <t>S21A</t>
  </si>
  <si>
    <t>Best Practices for Youth Engagement: Lessons for Collaborative, Applied Projects</t>
  </si>
  <si>
    <t>Best Practices for Youth Engagement: Lessons for Collaborative, Applied Projects ● One Georgia 4-H: Uniting Urban &amp; Rural Youth through Agriculture ● The Yucca as a Model for Community and Partner Engagement</t>
  </si>
  <si>
    <t>Appalachian communities experience obstacles in community development because of aging populations; most volunteers are middle-aged. This leaves youth out of community development work. To provide solutions, researchers created a best practice guide for youth community engagement based on qualitative data from young people and community leaders in West Virginia.</t>
  </si>
  <si>
    <t>Erin</t>
  </si>
  <si>
    <t>Hudnall</t>
  </si>
  <si>
    <t>Arin</t>
  </si>
  <si>
    <t>Shatto</t>
  </si>
  <si>
    <t>Communities across Appalachia often struggle with obstacles to community development and engagement because of their characteristic aging populations. Further, volunteerism research shows that most volunteers are middle-aged. This leaves young people out of the process of defining and implementing economic and community development solutions in their place of residence. To understand this problem and provide solutions, researchers created a best practice guide for youth community engagement based on interview and focus group data from over forty youth and over 20 community leaders and community development practitioners in West Virginia. This resulted in ten best practices that focus on fostering authentic spaces and relationships for adults and young people to work collaboratively in community initiatives.
The presentation will review key results of this research and will primarily focus on how these results also speak to the collaborative process through which organizations can engage both researchers and practitioners in pursuing applied projects. The current research project was accomplished through a collaborative partnership between an applied sociologist and a VISTA at a West Virginia-based community development organization. Such a partnership provides several lessons-learned for navigating community-engaged scholarship projects that involve actors from fields with diverse logics that inform community development and research work.
 </t>
  </si>
  <si>
    <t>S21B</t>
  </si>
  <si>
    <t>One Georgia 4-H: Uniting Urban &amp; Rural Youth through Agriculture</t>
  </si>
  <si>
    <t>The One Georgia 4-H program is an educational initiative to bring together youth from across Georgia for an agricultural exchange. The program’s goal was to create a cohort of youth from both urban and rural areas to learn more about agricultural diversity and how it impacts citizens across the state. Session participants will learn about lessons learned, best practices, and how they can organize an urban-rural exchange in their state.</t>
  </si>
  <si>
    <t>Murrah-Hanson</t>
  </si>
  <si>
    <t>Urban communities are widely removed from agriculture which can lead to a lack of understanding about the industry and its importance. This contributes to divisions and misconceptions between urban and rural areas. Differences in culture, economies, experiences, and day-to-day life create challenges to building understanding between urban and rural. The One Georgia 4-H Urban-Rural exchange sought to address this growing divide by bringing together a diverse group of 4-Hers to learn about Georgia agriculture. The six-day program had two sessions – one in Southwest Georgia and the second in metro Atlanta. The first session included field trips, tours, and guest speakers focused on cotton, watermelons, turfgrass, water policy, UGA Veterinary Science laboratory, farmers markets, commercial and research fields, agritourism, and a visit to a college campus to learn about admissions, agricultural majors and fields of study. The second session included a visit to Delta and the opportunity to participate in training in state of the art flight simulators, tour of the Georgia Department of Agriculture and state capitol, a visit to an urban food forest and discussion about food insecurity, and tour of a cattle farm. Youth also visited with urban and rural members of the Georgia House of Representatives and a former Georgia Governor. 4-Hers not only took away a better understanding of future agricultural careers, but also about the commonalities of Georgians that unite us across communities. Session participants will learn about lessons learned, best practices, and how they can organize an urban-rural exchange in their state.</t>
  </si>
  <si>
    <t>S21C</t>
  </si>
  <si>
    <t>The Yucca as a Model for Community and Partner Engagement</t>
  </si>
  <si>
    <t>The “We are Water” project aims to connect communities across the Four Corners Region around water topics. The presentation will focus on our engagement with partners and community members, guided by an Indigenous-based logic model. Interactive discussion will focus on how participants will apply similar approaches in their own work.  Co-author -  Shelly Valdez, Affiliation: Native Pathways</t>
  </si>
  <si>
    <t>Littrell</t>
  </si>
  <si>
    <t>Nancy</t>
  </si>
  <si>
    <t>Maryboy</t>
  </si>
  <si>
    <t>Begay</t>
  </si>
  <si>
    <t>Jill</t>
  </si>
  <si>
    <t>Stein</t>
  </si>
  <si>
    <t>The “We Are Water” project centers around the idea that water, critical and scarce in the Four Corners Region, connects diverse communities through shared place and unique stories. We seek to bring communities together through a traveling exhibit and library programming that highlight the voices and stories of Indigenous, Latinx, and rural community members across the region. In this presentation, we will describe our Indigenous-based logic model, developed in collaboration with our project partners. The model centers around the Yucca, a plant that is abundant in the region, resilient and adapted to life with little water, and a valued part of regional Indigenous cultural practices. The presentation will include: 
	Discussion of how we developed the Yucca model, and how it continues to guide engagement with project partners and communities involved in the project, through cycles of reflection and revision to our approaches. 
	Discussion of how our approaches to engaging and building relationships with project partners and community members changed in the face of the COVID-19 pandemic, which began soon after the project launched in January 2020. 
	Interaction with participants through online polling (e.g., Mentimeter), and open discuss around how others have used or could use similar reflective and relationship-building strategies to engage with communities, especially when travel to the region is not possible (or safe). 
Participant Learning Outcomes include: a) Exposure to development of an Indigenous-based logic model; b) Learning about approaches to engagement during a crisis; c) Exploration and discussion of applications of these approaches in participants’ projects.</t>
  </si>
  <si>
    <t>S22A</t>
  </si>
  <si>
    <t>Lessons from the Past, Opportunities for the Future:  Findings &amp; Impact of Two 10-year Retrospectives (1999-2010 and 2010-2020)</t>
  </si>
  <si>
    <t>Lessons from the Past, Opportunities for the Future:  Findings &amp; Impact of Two 10-year Retrospectives (1999-2010 and 2010-2020) ● Community-University Collaboration: A Two-year Impact Assessment Study ● Imagine Tennessee: A Pilot Program for Engaged Scholarship</t>
  </si>
  <si>
    <t>For nearly 40 years, over 200 Swarthmore College students have launched innovative projects, creating social impact in hundreds of communities close to home and around the world through the Lang Opportunity Scholarship (LOS) Program. In this session, we will share the findings of two 10-year “retrospective” assessments (2010 and 2020). </t>
  </si>
  <si>
    <t>Magee</t>
  </si>
  <si>
    <t>For nearly 40 years, over 200 Swarthmore College students have launched innovative projects, creating social impact in hundreds of communities close to home and around the world through the Lang Opportunity Scholarship (LOS) Program. In this session, we will share the findings of two 10-year “retrospective” assessments (1999-2010 and 2010-2020). The 2010 Retrospective covered the years 1999-2010 was designed to answer two primary research questions: What was the nature of the experience of developing and implementing a project for the Scholars themselves? What were the outcomes of the LOS projects with regard to the rate of completion, sustainability and replication? The second Retrospective, conducted in 2020, had the same goals as the 2010 study with important additions. The 2020 study was also intended to: 1)  assess the current projects against the 2010 recommendations and criteria, including differences between project proposals and final reports; 2) identify distinguishing characteristics of those projects that had the most impact and/or were sustained; 3) explore the community partners’ assessment of the effectiveness of the projects; and 4)  make new recommendations to improve the program. 
In the process of sharing assessment findings, participants will learn about the types of entrepreneurship models/strategies that appear to be impactful; the methodology that was followed; reflections of Scholars and community partners; and recommendations to inform both future research and practice.</t>
  </si>
  <si>
    <t>S22B</t>
  </si>
  <si>
    <t>Community-University Collaboration: A Two-year Impact Assessment Study</t>
  </si>
  <si>
    <t>Community engagement enables higher education to collaborate with their larger communities. This presentation will look at a study conducted to assess the impact of university-community-collaborations in providing services to community residents. It will look at the methods used, the finding, challenges encountered, and lessons learned.
 </t>
  </si>
  <si>
    <t>Cunningham</t>
  </si>
  <si>
    <t>Patrick</t>
  </si>
  <si>
    <t>Hines-Martin</t>
  </si>
  <si>
    <t>Community engagement enables colleges and universities to collaborate with their larger communities through teaching, research, and outreach initiatives. Oftentimes institutions are unaware of whether or not programs are having a positive impact and if so, to what extent they are making a difference in the community. While institutions collaborate on many projects in the community and track outputs such as the number of partnerships created, the number of faculty, staff, and students involved in these partnerships, and the number of departments and schools involved, as well as the type of partnership (engaged teaching, research or service), true impact of the university’s contribution on the community is not available in many cases. The study investigated how community organizations are impacted from their partnership with a particular institution and how these organizations in turn through their collaboration with the university impacted the community they serve. The study also assessed the perception of community partners of the university as a stakeholder in the community and investigated opportunities where the university and community partners can collaborate on potential projects, thus strengthening the partnership. This presentation will explore the methods used in this study as well as some of the findings of the study, the challenges encountered, and the lessons learned.</t>
  </si>
  <si>
    <t>S22C</t>
  </si>
  <si>
    <t>Imagine Tennessee: A Pilot Program for Engaged Scholarship</t>
  </si>
  <si>
    <t>In 2019, The University of Tennessee piloted a statewide engagement model on its flagship Knoxville campus. The Imagine Tennessee program seeks to leverage community ideas and university resources for the benefit of all Tennesseans. Our current portfolio of 20 projects address education; family, health and wellness; and community and economic development.</t>
  </si>
  <si>
    <t>Bryant</t>
  </si>
  <si>
    <t>An interdisciplinary research and engaged scholarship program, Imagine Tennessee connects, equips, and elevates community-university partnerships to advance common goals for the good of the local community and the state. The Office of Community Engagement and Outreach worked with United Way of Knox County, UT’s Social Work Office of Research and Public Service, and other community agencies to establish 5 project themes. Projects must work with diverse audiences, address one or more of the following areas, and interdisciplinary projects are encouraged: 
	Education and Student Success
	Family, Health and Wellness
	Community and Economic Development
	Business and Entrepreneurship 
	Sustainability and Environmental Resiliency 
Projects were solicited bi-annually by UT-Knoxville’s Office of Community Engagement and Outreach and selected by a panel of campus and community representatives. Any member of the campus or greater Knoxville community may submit a project proposal. When outcomes align with strategic priorities, seed funding is available for select projects. 
In-kind support for projects includes: 
	Connections to and convening of internal and external partners 
	Conducting research, literature reviews, and background reports 
	Administrative support and project management 
	Ongoing training and education around best practices in engaged scholarship 
	Elevation of projects through internal and external media outlets 
	Opportunities to present work at internal and external conferences
The ESC presentation will provide an overview of issues in Tennessee; detail our model of tiered structural support; and highlight impacts of current projects.</t>
  </si>
  <si>
    <t>W27A</t>
  </si>
  <si>
    <t>A Faculty-led Approach to Advancing Community Engagement</t>
  </si>
  <si>
    <t>A Faculty-led Approach to Advancing Community Engagement ● Building a Better Workshop: Engaged Learning for Campus and Community</t>
  </si>
  <si>
    <t>Participants are introduced to a faculty-led effort to encourage and support interested faculty in conceiving, developing, and sustaining a community organized around community-engaged pedagogy. Participants are guided in imagining an effort centering the maintenance of strong reciprocal university-community relationships as well as the creation of a cross-disciplinary network of practitioners.</t>
  </si>
  <si>
    <t>Anaid</t>
  </si>
  <si>
    <t>Yerena</t>
  </si>
  <si>
    <t>Rubén</t>
  </si>
  <si>
    <t>Casas</t>
  </si>
  <si>
    <t>Examines the successes and opportunities of a faculty-led Community of Practice (CoP) convened at the University of Washington Tacoma to support faculty interested in incorporating community-engaged learning into their courses. After describing the formation and design of the CoP, the panel will discuss various experiences and outcomes in relation to the goals of the CoP. Workshop leaders will share insights and advice on how to form similar CoPs elsewhere as audience members brainstorm and plan similar CoP of their own.
This initiative was developed by two faculty members in response to a campus-wide call, made by the Office of Community Partnerships (OCP), for proposals that would build collaborative communities of faculty/staff/partners who work on shared interests, explore and develop theories and practices of community-engaged scholarship, gain an understanding of ethics and practices of sharing and co-creating public knowledge, and expand the circle of community-engaged scholars. In support of each selected proposal, the OCP contributed stipends and staff support. Selected proposals variously support and expand the university’s community-engaged mission.
The CoP comprises two faculty facilitators, three experienced faculty, and eight faculty seeking to further develop their community-engaged pedagogy. CoP activities are organized around best practices (per the literature), consultation with community-partners, and the creation of actual assignments. The CoP’s efforts will be documented in a report and a compendium of sample assignments others can use. As part of this workshop, audience members will be invited to imagine how a similar initiative could work in their institutions.</t>
  </si>
  <si>
    <t>W27B</t>
  </si>
  <si>
    <t>Building a Better Workshop: Engaged Learning for Campus and Community</t>
  </si>
  <si>
    <t>Engaged scholarship is concerned with big concepts like partnership and progress but must also be concerned with fundamental concepts of language and spaces. This workshop provides strategies for making the most of opportunities to deliver content on campus and in the community.</t>
  </si>
  <si>
    <t>A. Jackson</t>
  </si>
  <si>
    <t>Harris</t>
  </si>
  <si>
    <t>When a community stakeholder or a freshman student gives of their time to attend a University-sponsored workshop, what is the facilitator obligated to give them in return? That workshop participant deserves an experience that is well-designed with consideration for welcoming spaces, collective language, power dynamics, and the inclusion of diverse learners.
The concept of reciprocity that is fundamental to engaged scholarship is also fundamental to effective facilitation-- what we term “engaged learning.” The Engaged Learning Series at The University of Alabama offers weekly professional development workshops to faculty, staff, and student leaders whose campus roles make them responsible for the effective delivery of content. This presentation, delivered in workshop format, will provide attendees a glimpse at the structure and value of this series by delivering one particular session from the series: “Building a Better Workshop.” 
This session is heavily informed by the tenets of the Quantum Teaching model, particularly “Everything Speaks,” “Everything Is On Purpose,” and “Experience Before Label.” Key concepts for this workshop include knowing the people, creating the space, and designing the flow of learning.</t>
  </si>
  <si>
    <t>W28A</t>
  </si>
  <si>
    <t>Operationalizing Anti-Racism in Higher Education Community Engagement: A Scorecard Approach</t>
  </si>
  <si>
    <t>Operationalizing Anti-Racism in Higher Education Community Engagement: A Scorecard Approach ● Creating a Compassionate, Brave Space for Antiracism Dialogue</t>
  </si>
  <si>
    <t>This presentation will share our journey to develop the Anti-Racist Community Engagement Scorecard, a set of metrics to assess and measure anti-racist practices in higher education community engagement. This scorecard will help position - through research and action - higher education’s role in developing a more just and equitable society.</t>
  </si>
  <si>
    <t>Stella</t>
  </si>
  <si>
    <t>The technology needs for the presentation include access to a platform where we can share a PowerPoint presentation and the ability to engage participants in the large group discussion. Depending on the number of participants, we might want to use breakout rooms for small group discussions.</t>
  </si>
  <si>
    <t>This presentation will explore how commitments to anti-racism manifest through existing institutional missions, as well as through the ongoing institution-wide statements published and actions taken in support of anti-racist positions. Presenters will share data collected on missions and anti-racist statements (if they exist) made by the 45 member institutions that are currently using Collaboratory to track their faculty, staff, and students’ community engagement and public service data. This review of institutional mission and anti-racism statements has laid the foundation and acknowledges the need for a clearer understanding of what anti-racist community engagement is and the criteria that comprise it. Informed by community dialogues with practitioners and scholars in higher education, we have developed an Anti-Racist Community Engagement Scorecard. Evidence-based and grounded in the belief that no single organization, program, or strategy will remedy our community’s inequities, the tool was designed to gather data and insights that will be helpful as institutions examine current or develop new community engagement programming. During this presentation, participants will be asked to engage with the Scorecard using experiences from their disciplinary backgrounds and home institutions. 
As a result of participating in this session, participants will: 
	Be introduced to anti-racist theory and literature and its applicability in higher education community engagement
	Review a summary of anti-racism commitments and actions across 45 institutions
	Learn about the anti-racism community engagement scorecard
	Engage with peers around using the scorecard and discuss opportunities and limitations</t>
  </si>
  <si>
    <t>W28B</t>
  </si>
  <si>
    <t>Creating a Compassionate, Brave Space for Antiracism Dialogue</t>
  </si>
  <si>
    <t>In fall 2020, a cohort of faculty, staff, students and community members participated in an antiracism study group. This session will share the collaborative design process and lessons learned about how to create a space for crucial conversations about antiracism and how it could be replicated at other campuses.</t>
  </si>
  <si>
    <t>Jeanne</t>
  </si>
  <si>
    <t>McDonald</t>
  </si>
  <si>
    <t>Lisa</t>
  </si>
  <si>
    <t>Schwartz</t>
  </si>
  <si>
    <t>We will be using a slide deck and would like to use breakout rooms for small group discussion if that is an option through the conference platform. </t>
  </si>
  <si>
    <t>Often DEI initiatives are top down and fail to meaningfully engage faculty, staff and students from across campus and the community. In this session you will learn about how, through a thoughtful, and often intensive planning process, a safe space for dialogue and learning on antiracism was developed for participants from diverse backgrounds and levels of experiences, while ensuring not to overly burden BIPOC or coddle white people. 
Planning committee members of the Outreach and Engagement Professionals Network (OEPN) from University of Colorado Boulder will share about a virtual study group that met during fall 2020 to examine racial justice and antiracism. The shared goal of the study group was to work together to learn about how to affect culture change within their units and organizations and to incorporate what was learned into community-engaged practices to build more inclusive, diverse and equitable programming.  
A  cohort of over thirty faculty, staff, students from across campus, together with community members, participated in six weekly, one-hour sessions. Participants read Ibram X. Kendi’s book, “How to Be An Antiracist," with dialogue focused on moving from ideas to practice. Weekly presentations by campus champions of antiracist work and small group discussion was supported by prompts and shared facilitation. The study group provided the opportunity for participants to develop a compassionate community of practice. Participants learned from one another, gained confidence in communicating about antiracist policies and practices, and built the understanding to engage differences in experience, understanding and growth.</t>
  </si>
  <si>
    <t>W29A</t>
  </si>
  <si>
    <t>Multi-Campus Engagement Networks Invigorate Humanities Faculty in the Northwest</t>
  </si>
  <si>
    <t>Multi-Campus Engagement Networks Invigorate Humanities Faculty in the Northwest ● A New Model for Developing Effective Project-Based Community Engagement</t>
  </si>
  <si>
    <t>Representatives from the Northwest Five Consortium will share their model for cross-campus learning and networking to create a supportive space for arts and humanities faculty. Join us to explore and practice virtual collaboration strategies that expand our boundaries and strengthen our collective community engagement efforts.</t>
  </si>
  <si>
    <t>Anderson</t>
  </si>
  <si>
    <t>Jopp</t>
  </si>
  <si>
    <t>Kelsey</t>
  </si>
  <si>
    <t>Martin</t>
  </si>
  <si>
    <t>Renee</t>
  </si>
  <si>
    <t>Simms</t>
  </si>
  <si>
    <t>The Northwest Five Consortium (NW5C) is a network of five small liberal arts colleges in the Pacific Northwest. Just as the crisis events of 2020 began to unfold, NW5C received a grant to support collaborative community-engaged learning initiatives as a way to revitalize the humanities at our five institutions. As the global pandemic moved faculty to home offices and critical needs began to emerge throughout our communities, NW5C campus liaisons and coordinators had to reimagine community engagement under dramatically different circumstances. 
Through thoughtful discussions and exploring particular needs on each of the five campuses, the first priority for the team became relationship-building. As faculty were working in isolated, constantly changing environments, there was a need for new, invigorating relationships among faculty with shared interests. As this multi-campus network takes shape, so too do comprehensive collaborative community-engaged learning projects addressing shared issues across the region. 
In this presentation representatives from the NW5C team will describe their strategies for building a regenerative and collaborative space for humanities faculty across the five institutions. Carefully constructed virtual opportunities for faculty development and learning circles around the theme of community engagement built a supportive network for growth and inspiration during an otherwise challenging time. Presenters will lead participants through a selection of their successful strategies for relationship-building that participants can use in their own networks. Through interactive exercises, participants will have the opportunity to explore and share successful models of virtual faculty development and network building as they develop new relationships of their own. </t>
  </si>
  <si>
    <t>W29B</t>
  </si>
  <si>
    <t>A New Model for Developing Effective Project-Based Community Engagement</t>
  </si>
  <si>
    <t>Participants will explore project-based community engagement using a new model which captures the connections between, value received, and resources provided by different stakeholders in the development of the projects and the engagement process itself.   Participants will use the model to reflect on their own programs and on the model itself. </t>
  </si>
  <si>
    <t>Leidig</t>
  </si>
  <si>
    <t>William</t>
  </si>
  <si>
    <t>Oakes</t>
  </si>
  <si>
    <t>Balancing the many aspects and interconnections of high-impact project-based community engagement is challenging and a model can help practitioners plan and manage their programs. A project deliverable is central to many project-based experiences, while the project process, including activities and relationships, also binds the system and experience together. Both of these generate and redistribute value to the stakeholders from the resources provided by them. A visual model has been developed to facilitate reflection and discussion on program design, development, and assessment. It drives intentional consideration, definition, and organization of stakeholders, project deliverables, project process, recourses input, and value produced. 
This session will use the new model to explore engagement from a theoretical and practical perspective through collaboratively applying its ideas to the participants’ own diverse programs and projects. The efficacy of the model will be examined through a structured process which explores the value brought to and resources drawn from project stakeholders.  Group discussions will encourage deeper exploration of ideas related to specific programs as well as larger issues around the pedagogy.  Individual, small group, and large group interactions will engage all participants, using the new model as a catalyst for reflection and discussion. Outcomes will include insights for participants current or future engagement and scholarship.   Additionally, artifacts of structured reflections as well as documented discussions on the application and value of the model will influence refinement and additional tools to make the model even more helpful to practitioners and researchers.  </t>
  </si>
  <si>
    <t>W30</t>
  </si>
  <si>
    <t>Leveraging the SDGs and Digital Badges to Scale Experiential Learning</t>
  </si>
  <si>
    <t>This interactive workshop offers a scalable model that utilizes the UN Sustainable Development Goals and digital badges to customize experiential learning. By shifting the focus from what counts as an experience to supporting the process of engagement, we can ensure that all students have access to meaningful engagement opportunities.</t>
  </si>
  <si>
    <t>Mara</t>
  </si>
  <si>
    <t>Huber</t>
  </si>
  <si>
    <t>Christina</t>
  </si>
  <si>
    <t>Heath</t>
  </si>
  <si>
    <t>Charlie</t>
  </si>
  <si>
    <t>Baxter</t>
  </si>
  <si>
    <t> 
As student expectations for high-impact experiences continue to grow, colleges and universities struggle to offer meaningful opportunities at scale, within the context of the continuing pandemic. At the University at Buffalo Experiential Learning Network (ELN), we designed a scalable alternative to traditional models that emphasize the competitive value of individual opportunities. By elevating and facilitating the engagement process via digital badges, we expand the space of “what counts” as an experience, ensuring that all students have access to transformative and meaningful opportunities.
While our Project Portal accommodates all types of projects, including research, innovation and community engagement, our Global NGO projects are generating significant interest. Students begin with guided exploration of the UN Sustainable Development Goals before connecting with NGOs working within their respective communities. Students collaborate remotely while moving through PEARL, beginning with Preparation, Engaging and Adding value through their final projects, Reflecting, and Leveraging their experiences toward broader impacts. Upon completion, students earn a Global Collaboration digital badge, through which they can share their accomplishment and associated evidence via social media or digital resume.
Our PEARL process and digital badges offer a scalable model that can be adapted to all institutional cultures and priorities. Through this interactive workshop, ELN staff will share the various facets of the model from student as well as design and implementation perspectives. Participants will be encouraged to focus on their own programmatic needs and priorities as they explore ways to adapt and customize the ELN approach within their college or university.
 </t>
  </si>
  <si>
    <t>W31A</t>
  </si>
  <si>
    <t>Capoeira Angola: Popular Education, Sports Based Youth Development, and Social Justice</t>
  </si>
  <si>
    <t>Capoeira Angola: Popular Education, Sports Based Youth Development, and Social Justice ● Dancing Through Difficulty: Embodied Tools for an Ever-Changing World</t>
  </si>
  <si>
    <t>As social injustice for marginalized communities persists, an intersection of SBYD and social justice may allow for the emergence of interesting solutions that may transform social conventions. Contemporary youth sports development models may be particularly supportive of marginalized communities if they take extra steps in critical practice and analysis.</t>
  </si>
  <si>
    <t>Capoeira Angola (an Afro Brazilian art) serves as a bridge between socio-historical differences and is an important community place to talk about social responsibility. This workshop will explore the community engagement project and research of Capoeira Angola as contributor to youth awareness and advocacy of social justice issues in the context of Community and Youth Sports Development (CYSD). An inquiry inclusive of youth perspectives is explored as a frame to understand social boundaries and paths to social change. In particular, how SBYD may contribute to the physical safety and development of social meaning and social responsibility for youth’ as they navigate making meaning of their world. To do so, this workshop will have participants "play" through physical activity movements that  draw on two popular education concepts, Sociological mindfulness and Critical Consciousness. The workshop will attempted to achieve the general objective of demonstrating the relationship between community development and social change. To address these objectives, the workshop will focus on specific questions, directed to youth development and Capoeira The multifaceted nature of Capoeira as a SBYD practice may suggest that program outcomes with respect to social responsibility extend to social justice. This workshop extends an examination on understanding how "play" and games are tools in empowering our communities in navigating educational and social systems. Interpretive and theoretical frameworks of youth development are explored and aim to contribute to scholarship on social responsibility and social justice in Sports Based Youth Development.</t>
  </si>
  <si>
    <t>W31B</t>
  </si>
  <si>
    <t>Dancing Through Difficulty: Embodied Tools for an Ever-Changing World</t>
  </si>
  <si>
    <t>This workshop explores embodied methods of skill building in intentional adaptation, interdependence and resilience in community during times of difficulty and uncertainty. These skills and movement explorations are adaptable to fit different demographics and situations, making them accessible for community-engaged programing while simultaneously encouraging development of connection-making between participants.</t>
  </si>
  <si>
    <t>Michaela</t>
  </si>
  <si>
    <t>Neild</t>
  </si>
  <si>
    <t>Basic Zoom capabilities (chat feature, participants may rename themselves, breakout rooms, whiteboard, camera, polling)</t>
  </si>
  <si>
    <t>Dancing Through Difficulty: Embodied Tools for an Ever-Changing World is a lecture-demonstration style workshop that uses dance and movement-based exercises to introduce participants to the process of Emergent Strategy—intentional change in ways that grow our capacity to adapt, build interdependence in community, develop resiliency and create future possibilities for the world we hope to see (Brown, 2017). Emergent Strategy, popularized by author and social justice facilitator Adrienne Maree Brown, emphasizes how small-scale change at the individual level can lead to large-scale change in our local and global communities.
Rooted in social justice education frameworks, embodiment as a mode of learning, and somatic sciences—the use of mind-body connections in surveying our internal selves— this workshop will focus on embodied tools for developing interdependence. Interdependence is one out of six elements of emergence and emphasizes the establishment of authentic relationships between individuals and their communities, under the belief that “the depth of relationship between the individuals in a system determines the strength of the system” (Brown, 2017). Participants will actively engage in movement-based exercises, restructured for a virtual format, which practice non-verbal communication, active listening, collaboration and shared leadership. These skills are imperative for the development of any critical relationship but hold even greater value as our communities struggle through long periods of isolation and division during the Covid-19 pandemic.
This workshop is open to all, no previous dance experience necessary.
References:
Brown, Adrienne Maree. 2017. Emergent Strategy: Shaping Change, Changing Worlds. Chico: AK Press.</t>
  </si>
  <si>
    <t>Wednesday, September 15, 1:00 - 2:00 p.m. Eastern</t>
  </si>
  <si>
    <t>P31</t>
  </si>
  <si>
    <t>Strategic Investment in Social Justice, Inequality, Race, and Class</t>
  </si>
  <si>
    <t>Responsive to calls for equity, the University of Nebraska at Omaha launched a Strategic Investment in ‘Social Justice, Inequality, Race, and Class’. Campus units created proposals advancing Diversity, Equity, and Inclusion. Proposal examination provides insights to different DEI and academic-community partnership approaches - knowledge which could catalyze Inclusive Excellence.</t>
  </si>
  <si>
    <t>Smith-Howell</t>
  </si>
  <si>
    <t>Cecil</t>
  </si>
  <si>
    <t>Hicks</t>
  </si>
  <si>
    <t>Woods</t>
  </si>
  <si>
    <t>Keristiena</t>
  </si>
  <si>
    <t>Dodge</t>
  </si>
  <si>
    <t>As vividly demonstrated by the disparities in health outcomes during COVID-19 and by the regional and national events - now more than ever higher education institutions must remain committed to be an academic partner to our communities in effecting positive change. In response to the local and national outcry for racial equity and justice, the University of Nebraska at Omaha (UNO) launched a Strategic Investment in ‘Social Justice, Inequality, Race, and Class’. This investment is integrated in UNO’s Strategic Planning process.
Placing few to no limitations on proposals, campus units were asked to ‘dream big’ and create proposals, ideally in collaboration with community partners, that could make a sustainable impact in advancing Diversity, Equity, Access, and Inclusion. An inclusive assessment and review of the proposals will ultimately result in advancement of ideas as institutional priorities equipped with the required resources and funding.
The response to the call for proposals was impressive – resulting in over 30 proposals spanning across all colleges and including innovative collaborations with community partners. While it is too early in the process to discuss the impacts of the Strategic Investment proposals, an examination of the proposals provides meaningful insights to different DEAI frameworks, as well as varied conceptualizations regarding community engagement and higher education structures.
This panel presentation will discuss the process including the advantages and challenges of an open call for proposals, the thematic analysis of the proposal frameworks, and how this knowledge can be catalyzed to advance the strategic priority of Inclusive Excellence. </t>
  </si>
  <si>
    <t>P32</t>
  </si>
  <si>
    <t>Supporting Community-Engaged Learning and Scholarship: A University-wide Fellowship Program</t>
  </si>
  <si>
    <t>This panel provides insight into Mississippi State University Community-Engaged Learning Fellows program. Faculty fellows will share ways of incorporating citizenship, diversity, leadership, and service into everyday teaching and research. They will discuss challenges and opportunities of university-wide community-engaged learning programs, recognizing the importance of reciprocity and long-term community partnerships.</t>
  </si>
  <si>
    <t>Silvina</t>
  </si>
  <si>
    <t>Lopez Barrera</t>
  </si>
  <si>
    <t>Garraway</t>
  </si>
  <si>
    <t>As a recipient of the Carnegie Foundation “Community Engagement” classification, Mississippi State University (MSU) strives to integrate the philosophy, pedagogy, and process of community-engaged learning into the academic environment. This interdisciplinary panel provides insight into MSU Community-Engaged Learning Fellows (CELF) program. The CELF program is a three week-long professional development program that provides an opportunity for selected faculty, through a competitive process, to integrate community-engaged learning into their teaching, research and service while becoming recognized campus leaders in community-engaged learning pedagogy and community-engagement. Faculty fellows from different disciplines in this university-wide engagement program, will share different ways of incorporating citizenship, diversity, leadership, and service into everyday teaching and research. They will discuss community-based projects, community-engaged learning courses, engaged teaching techniques, and how the CELF program has supported the development of their community-engaged pedagogies and scholarship in their respective disciplines. Finally, this panel discusses challenges and opportunities of university-wide community engagement programs recognizing the importance of reciprocity and long-term community partnerships while balancing community-engaged activities with constrains of the academic calendar and limited resources. Recommendations center on how higher-education institutions can develop and encourage the practice of community-engagement to provide “real world’ learning opportunities encouraging social change, strengthening communities, and contributing to the public good. Panelists will also address lessons learned in responding to COVID-19 and its challenges to traditional engagement.</t>
  </si>
  <si>
    <t>P33</t>
  </si>
  <si>
    <t>Learning to Engage Through Social Movements</t>
  </si>
  <si>
    <t>Societal crisis are opportunities to exercise self-reflexivity. Grounded in long-standing critiques that institutionalized engagement perpetuates inequities, panelists share their experience of organizing a symposium, last year, on anti-black violence and popular uprisings. We invite conversation regarding ways that social movements inspire reimagination of community learning within and beyond our campuses.</t>
  </si>
  <si>
    <t>Dara</t>
  </si>
  <si>
    <t>Tanner</t>
  </si>
  <si>
    <t>Vea</t>
  </si>
  <si>
    <t>Holst</t>
  </si>
  <si>
    <t>We would like to utilize breakout sessions, if possible.</t>
  </si>
  <si>
    <t>Societal crises are opportunities to exercise self-reflexivity. The spotlight on inequities within this pandemic time and post-popular uprisings in the United States provokes an interrogation of the origins and outcomes of civic engagement, as fostered by higher education. A review of academic literature regarding institutionalized engagement reveals a central concern regarding whether the conceptualization and implementation of university-sponsored civic engagement perpetuates inequities or illuminates paths and practices toward building a healthy society. This panel of faculty and staff representing a new Consortium for Social Movements and Education Research and Practice (Consortium) takes these concerns as its starting place and addresses how social movements help us rethink engagement. The discussion will begin with a brief overview of scholarly critiques and posits that unsettling the celebration of civic engagement is a generative space to expand the possibilities of how universities foster community learning and outcomes within and beyond our campuses. The heart of the presentation will focus on a university-wide symposium that the Consortium coordinated in fall 2020 named “Reflections on Organizing and Power: Anti-Black Police Brutality and the Popular Uprisings”. The symposium was our intervention in institutional engagement as we know it. Panelists will illuminate the labor behind this virtual event including the learning design, recruitment of speakers and participants, facilitation of themed breakout rooms, and post-event feedback and outcomes. Following the panel, we will use breakout sessions to extend this conversation about projects that situate community-driven social movements as an alternative staging ground for engagement activities.</t>
  </si>
  <si>
    <t>P34</t>
  </si>
  <si>
    <t>Creating Connections and Increasing Impact: Engaging Through Dissertations in Practice</t>
  </si>
  <si>
    <t>Creating Connections and Increasing Impact: Engaging through Dissertations in Practice</t>
  </si>
  <si>
    <t>A dissertation in practice (DiP) is a Carnegie Project for the Education Doctorate (CPED) guiding principle that engages students to collaborate with practitioners to solve relevant problems. The DiP is co-created research leading to actionable findings. Attendees will see examples, benefits, and how to lead outreach and engagement with dissertations.</t>
  </si>
  <si>
    <t>Bartlett</t>
  </si>
  <si>
    <t>Angela</t>
  </si>
  <si>
    <t>Dissertations in Practice (DiP)
The DiP is an independent research  in the Community College Leadership (CCL) education doctorate. According to CPED “The Dissertation in Practice is a scholarly endeavor that impacts a complex problem of practice.” (2020). To prepare students for the dissertation, research courses were redesigned to include concepts such as improvement science, evaluation, and action research, as well as the traditional quantitative and qualitative methods.  The dissertation format can take a traditional five-chapter dissertation or a three journal article approach. The dissertation provides students space “to analyze problems of practice and use multiple frames to develop meaningful solutions.” Dissertation topics are explored during the first course where community college presidents, national leaders, community college students and staff are included in conversations around current problems. Students work on their dissertation throughout coursework with one-credit dissertation-hour courses each semester and integration of a writing program. 
Speaker 1: Will provide an overview of engagement from dissertations in practice, the benefits, and implications of incorporating this engagement to improve the field. 
Speaker 2: Will discuss challenges and how to overcome challenges faced when transitioning to dissertations that connect help address problems in the field. 
Speaker 3: Will discuss three strong dissertations of practice. 
Session Engagement
Participants will be encouraged to interact with presenters, peers, and content throughout the presentation through verbal discussions, breakout rooms, and the interactive tool Padlet. Questions will be encouraged throughout the presentation. Collaborations and networking to support future discussions after the conference will be encouraged. </t>
  </si>
  <si>
    <t>P35</t>
  </si>
  <si>
    <t>Volunteer Engagement Best Practices During the Covid-19 Pandemic</t>
  </si>
  <si>
    <t>The coronavirus pandemic has brought lockdowns, layoffs, and countless loss of opportunity for communities. With social distancing becoming the norm, programs are at risk of losing their most important and dedicated members – their volunteer corps. This session explores lessons learned by volunteer managers regarding volunteer engagement during the pandemic.</t>
  </si>
  <si>
    <t>Joshua</t>
  </si>
  <si>
    <t>Podvin</t>
  </si>
  <si>
    <t>Higgins</t>
  </si>
  <si>
    <t>Halderman</t>
  </si>
  <si>
    <t>Caitlin</t>
  </si>
  <si>
    <t>Henkel</t>
  </si>
  <si>
    <t>Melissa</t>
  </si>
  <si>
    <t>Emidy</t>
  </si>
  <si>
    <t>Matt</t>
  </si>
  <si>
    <t>Waring</t>
  </si>
  <si>
    <t>Overview
This presentation aims to shed light on best practices for volunteer engagement - especially in light of the Covid-19 pandemic. We will share data from recent research, including a secondary data analysis of national volunteer information from the GivePulse volunteer management platform (https://www.givepulse.com) and results from a survey of GivePulse platform users who have volunteered through the platform. These results will be presented in tandem with a panel discussion, in order to deepen the learning and bring a human element to what the story the data tells. First hand volunteer manager accounts from a variety of agency types, located in both urban and rural areas across the country, will provide attendees with insights into their successes and shortcomings. They will also share best practices they've developed over the past year. The hope will be that these lessons learned can be implemented by others in order to better engage volunteers and create more meaningful volunteer engagement opportunities in the future.
Learning Outcomes:
	Participants will gain a deeper understanding of national trends in volunteer engagement during a crisis - with particular focus on the pandemic
	Participants will discuss best practices in volunteer engagement and management
	Participants will learn insights into volunteer motiviation and strategies for re-engaging volunteers after the pandemic
Session Outline:
	Welcome, overview, and introductions
	Presentation of data analysis and survey results
	Facilitated dialoge and sharing of best practices by panelists
	Question and answer from audience (Q&amp;A facilitated using technology to coordinate meaningful dialogue and sharing)
	Closing remarks</t>
  </si>
  <si>
    <t>S23A</t>
  </si>
  <si>
    <t>A Thematic Analysis and Other Findings from a Multi-Stakeholder Survey at Penn State</t>
  </si>
  <si>
    <t>A Thematic Analysis and Other Findings from a Multi-Stakeholder Survey at Penn State ● Strengthening Partnerships through Collaborative Assessment</t>
  </si>
  <si>
    <t>This symposium presents four sets of findings (participation correlates; project preferences; engagement perceptions; and thematic recommendations) from a 2018 survey of Penn State and Pennsylvania stakeholders. Using data from 1,606 students, faculty, administrators, and elected leaders, I discuss the findings and implications for engagement policy and practice.</t>
  </si>
  <si>
    <t>Brad</t>
  </si>
  <si>
    <t>Brennan</t>
  </si>
  <si>
    <t>I present summary findings and conclusions from my 2018 study on community engagement between The Pennsylvania State University (PSU) and Pennsylvania (PA) communities. In this study, I examined the participation, preferences, and perspectives of engagement stakeholders, including PSU students, faculty members, and administrators as well as local-elected leaders across PA. Responding to both internal and external engagement priorities, this study sought to inform the design of mutually beneficial engagement experiences in the form of community development projects.
I sampled and contacted 10,713 individuals by email in February and March, inviting them to participate in an online (Qualtrics) survey. I received 1,606 completed surveys for a 15.0% response rate. Specifically, 171 PSU undergraduate students, 364 PSU graduate students, 514 PSU faculty members, 146 PSU administrators, 68 PA county-elected leaders, and 343 PA municipal-elected leaders provided input.
Using data from these respondents, I start by briefly summarizing three sets of findings: 1) correlates of students and faculty members’ willingness to participate in a community project; 2) all stakeholders’ preferences for community project characteristics and outcomes; and 3) all stakeholders’ perceptions of PSU’s role in community development. I then compare those findings to a fourth set – a five-part thematic analysis of all stakeholders’ open-ended comments on how to improve community engagement at PSU. I end by discussing implications for engagement policy and practice at PSU.</t>
  </si>
  <si>
    <t>S23B</t>
  </si>
  <si>
    <t>Strengthening Partnerships Through Collaborative Assessment</t>
  </si>
  <si>
    <t>In this session we will share the findings from a 2019 and 2021 community partnership impact assessment survey that has helped us to understand the extent to which the relationship between Swarthmore College and our community partners enhances the organization’s capacity to deliver its mission and (co)create economic impact.</t>
  </si>
  <si>
    <t>At the Lang Center, we approach assessment as a continuous improvement strategy. Thus in 2019, we administered a community partner impact assessment survey to learn the extent to which the relationship between Swarthmore College and our community partners enhances the organization’s capacity to deliver its mission and (co)create economic impact. In the year that followed, we specifically addressed the areas for growth and challenges within our Chester partnerships as revealed in the survey. And we repeated the survey in 2021. In this session, we will share our findings, describe how community partners and students were engaged in the interpretation of results, and the changes that resulted. We hope participants will leave the session having learned:
	A method for meaningful and manageable assessment when you have a small staff and limited time.
	A systematic approach towards strengthening relations in partnerships with communities whether you have many community partners or few.
	A pathway for engaging students and community partners in the interpretation of results and identification of desired areas for growth.
In holding ourselves accountable, making meaningful use of data, engaging partners and students in the interpretation of data (design thinking and recorded conversation) we believe we are living into a core value: ethical community engagement.</t>
  </si>
  <si>
    <t>S24</t>
  </si>
  <si>
    <t>Racial, Carceral, &amp; Environmental Justice at Swarthmore College</t>
  </si>
  <si>
    <t>This symposium unites 3 Swarthmore College panels that span the academic disciplines. It presents models for campus-community partnerships that can be adopted at other schools.  Each involves faculty, student, and community partner discussants for a dynamic conversation about engaged scholarship in the service of racial, carceral, and environmental justice. </t>
  </si>
  <si>
    <t>Nina</t>
  </si>
  <si>
    <t>Giovanna</t>
  </si>
  <si>
    <t>DiChiro</t>
  </si>
  <si>
    <t>Antonne</t>
  </si>
  <si>
    <t>Henshaw</t>
  </si>
  <si>
    <t>This symposium involves three Swarthmore College panels, each comprised of campus-community coalitions united for mutual enlightenment and benefit, utilizing lenses and methods from across the humanities, social sciences, and STEM fields. They aim to model approaches that other campuses can adopt in their own communities, and to invite questions, conversation, and collaboration among attendees.
Swarthmore Sociology and Black Studies professor Nina Johnson, undergraduate Chris Precis, and community leader Rasheed Aminu discuss how they work collaboratively to achieve their goals--and in the process do the work of making more resources available to those who need them, making the boundaries between institutions more porous, making information more accessible and knowledge production outside of the academy more visible, all the while creating community and living sustainably. 
Political Science professor Ben Berger and four members of the Camden-based Transformative Justice Initiative discuss their innovative, pandemic-era partnership to enrich Zoom-based humanities and social science classes with formerly incarcerated mentors who are compensated as community consultants. Based on “Inside-Out” pedagogy, their project models ways for other campuses to develop mutually beneficial relationships with returning citizens.
Environmental Studies professor Giovanna DiChiro and several undergraduates and community members discuss their commitment to moving beyond abstract metaphors of “saving the environment” or “sustainability” and building active, embodied, collaborative relationships. They discuss ways of maintaining these relationships even in the age of COVID-19 both in the Zoom classroom and through remote community organizing. All 3 panels, in fact, discuss pandemic-era adaptations that surprisingly enrich campus-community engagement.</t>
  </si>
  <si>
    <t>S25A</t>
  </si>
  <si>
    <t>Adapting in Action—Research Design for Assessing Rural Creative Placemaking</t>
  </si>
  <si>
    <t>Adapting in Action—Research Design for Assessing Rural Creative Placemaking ● Uptown Greenville Design Intervention &amp; Impact Analysis: Implementing a Citizen-Inclusive Model to Engage the Community ● Understanding and building information needs in rural Georgia</t>
  </si>
  <si>
    <t>Researchers in anthropology, economics, and art assessed the social and economic impacts of a creative placemaking project in rural North Carolina. As the three-year, mixed methods project progressed, the team adapted the research design. This presentation compares the original and actual research designs, provides suggestions for replication, and presents findings.  </t>
  </si>
  <si>
    <t>Kate</t>
  </si>
  <si>
    <t>Bukoski</t>
  </si>
  <si>
    <t>The GlasStation is a creative placemaking partnership between the town of Farmville, NC, and East Carolina University. Housed in a former gas station, the GlasStation is a glass blowing studio where University and community classes are taught, public demonstrations happen, and artists work. In 2016 prior to the opening of the GlasStation, partners from Farmville requested the University’s assistance in assessing the impacts of the GlasStation. Through an NEA Art Works grant researchers conducted a multi-year, parallel, multi-stage mixed methods research project that included collecting ethnographic and economic data side by side, at two points in time. 
As the project progressed, the team discovered that the original plans for the collection of ethnographic (cultural impact) data were outsized for the town of Farmville, population 4,500. Similarly, the sample sizes needed to evaluate economic impact through social media data scrapes were not feasible given the size of Farmville’s restaurant industry. The researchers collaboratively modified the research design, utilizing smaller sample sizes, while maintaining the integrity of the project. The findings yielded results that help better understand the success of the GlasStation and illuminate the complexities of creative placemaking in rural communities—the town’s sense of identity, the roles of public and private partners, the importance of space/place, and economic impact.
This presentation shares the original and actual research designs for the project and provides guidance for replicating the research design. The presentation will provide suggestions for additional methods and approaches to assessing the impact of rural creative placemaking.</t>
  </si>
  <si>
    <t>S25B</t>
  </si>
  <si>
    <t>Uptown Greenville Design Intervention &amp; Impact Analysis: Implementing a Citizen-Inclusive Model to Engage the Community</t>
  </si>
  <si>
    <t>This research shares the process and outcomes of a community engagement project in Greenville, NC that contributes to the community’s sense of place through through the addition of activity-programming, cultural-historical context, social-spatial interactions, with a specific focus on contributing to the community narrative.</t>
  </si>
  <si>
    <t>Cat</t>
  </si>
  <si>
    <t>Normoyle</t>
  </si>
  <si>
    <t>This session will discuss a case study that implements a citizen-inclusive model for designing community spaces and invites participation of community stakeholders throughout the process, from conceptualization to implementation. The model attempts to improve and expand on the economic, cultural, and community development by contributing to the community’s sense of place through activity-programming, cultural-historical context, and social-spatial interactions, with a specific focus on contributing to the community narrative. This model may be used in many types of community arts-based projects, especially those interested in empowering citizens to be makers and producers of their spaces. 
Research shows that utilizing citizen-inclusive, participatory, and/or co-creation models for community development projects often contribute to more successful outcomes for communities. In many cases, this is because designers, city planners, artists, and other “placemakers” are better informed about community concerns and needs when stakeholders are invited into the process. It is also understood that community members are more likely to find authorship and ownership in the work produced when they are actively involved in its development process.
This session will discuss the process and outcomes of the work—both the citizen-inclusive model used to engage the community as well as the methods for assessing impact of the outcomes of the work. Research methods for assessing the outcomes of the work include a pre- and post- observation analysis as well as final interviews with community members and a quantitative survey.</t>
  </si>
  <si>
    <t>S25C</t>
  </si>
  <si>
    <t>Understanding and Building Information Needs in Rural Georgia</t>
  </si>
  <si>
    <t>This qualitative study examines counties in rural Georgia that have no or few news outlets. Through in-depth interviews with stakeholders and citizens we outline the topography of community information systems and suggest cross-disciplinary and -departmental strategies to engage existing networks, Extension faculty and student journalists to create sustainable and scalable news resources in rural areas.</t>
  </si>
  <si>
    <t>Karin</t>
  </si>
  <si>
    <t>Assmann</t>
  </si>
  <si>
    <t>The ability to play audio-visual material (e.g.: a video clip) would be our only requirement, unless we manage to include a form of live participation from our study participants.</t>
  </si>
  <si>
    <t>Communication and journalism scholars have coined the term ‘news deserts’ to describe communities with inadequate access to news and information. In an environment increasingly polarized along political divides, with social media platforms that support and accelerate the spread of dis- und misinformation, these gaps in coverage put a strain on democratic processes. The situation in rural communities has become acute as ad revenue continues to dry up, media corporations consolidate and shut down local news outlets. Efforts to engage underserved populations, undertaken by non-profits, and the research surrounding their work, often examines metropolitan centers with existing, albeit at times dysfunctional or alternative, news media outlets and systems. Our study focuses instead on rural communities.
The in-depth interviews we are conducting are compelling. We are engaging with UGA Extension agents to identify and contact community stakeholders. Our proposal includes the voices of community members by creating films and/or audio contributions or, if technically and if the Covid protocol allows it, to allow for live participation, using student journalists who aim to serve in rural communities, as facilitators.
Learning outcomes are:
	How to utilize existing information networks in communities without a local news source
	How to collaborate across disciplines to engage communities that may be apprehensive about sharing with outsiders
	Understanding how collaborative relationships promote successful information gathering (in academia and in journalism)
	Understanding what the information needs in rural communities are and how they may differ (or not) from other geographic and demographic areas.</t>
  </si>
  <si>
    <t>S26A</t>
  </si>
  <si>
    <t>The Sound of Self-Leadership: Activist Musicians' Strategies for Social Change</t>
  </si>
  <si>
    <t>This presentation focuses on local activist musicians’ self-leadership strategies towards social change. It explores the self-leadership strategies utilized by local activist musicians to reach collective action and achieve social change within the local community. Additionally, the transition of their musical experiences into the field of leadership will be discussed.</t>
  </si>
  <si>
    <t>Introduction
Musicians seem to be inherently equipped to not only lead themselves, but others as well. It is not only the uniqueness of a musician’s personality, but the similarities of their development as a musician to leadership skills which makes them well prepared to lead others. Self- leadership is a concept regarding self-influence by focusing internal and external standards in relation to behaviors. This practice of influencing one’s self is important in understanding an individual’s motivation and cognitive processes. Though there are several studies which examined self-leadership theory in organizational settings, there have been none which focus on self-leadership strategies of local activist musicians leading social change movements.
Purpose
The purpose of this presentation is to advance self-leadership theory by examining its presence among activist musicians within a local community. More specifically, the presentation focuses on local activist musicians’ self-leadership strategies as leaders of education in the community. It explores the self-leadership strategies utilized by local activist musicians to reach collective action and achieve social and political change within the community. The process by which these individuals achieve focus and motivation to successfully execute a performance will be discussed. In addition, how research participants conceptualized their music making experiences within their activist work will be highlighted along with their political and social change efforts.
Learning Objectives
1.) Attendees will be able to discuss the uniqueness of activist musicians as leaders.
2.) Attendees will be able to identify Self-Leadership strategies.
3.) Attendees will examine how musical skills impact leadership strategies.</t>
  </si>
  <si>
    <t>S26B</t>
  </si>
  <si>
    <t>Hybrid Arts Lab: Advancing Arts Collaboration &amp; Experimentation</t>
  </si>
  <si>
    <t>Hybrid Arts Lab is a multi-venue arts learning lab that is developed and maintained through engagement with a diverse group of stakeholders. Presenters will share insights on building reciprocal collaborations that advance strategic priorities, while remaining responsive to the community’s ever-evolving environment.</t>
  </si>
  <si>
    <t>Merijn</t>
  </si>
  <si>
    <t>van der Heijden</t>
  </si>
  <si>
    <t>The Ohio State University’s Urban Arts Space facilitates an experimental gallery that adapts to the dynamic needs of the arts curriculum and the surrounding community. In Spring 2020, Urban Arts Space (UAS) finalized its new, five-year strategic plan to strengthen its collaborations, deepen learning, and increase access to the arts. Further, the global pandemic challenged our collective norms for presenting art and collaborating with each other. UAS therefore sought to achieve two goals:
	Implement its new strategic priorities
	Respond to emerging needs posed by pandemic conditions
To develop strategic, reciprocal partnerships supported by and supportive of its varied stakeholders, UAS’ employed a strategy discipline called “Strategic Doing” developed by the Agile Strategy Lab. Using Strategic Doing principles, UAS engaged in strategic conversations with partners to collaboratively develop Hybrid Arts Lab, a multi-venue learning lab that experiments with how art is imagined, made, viewed, and understood. Throughout its first season, Hybrid Arts Lab engaged nearly 900 artists and arts researchers—advancing 60 arts learning and creative experiences.
The Hybrid Arts Lab presenters will share insights on building collaborations that advance strategic priorities, while remaining responsive to the community’s ever-evolving environment. Using Hybrid Arts Lab as a case-study, intended learning outcomes include:
	Structuring conversations that lead to effective collaborations
	Engaging partners in reciprocal collaborations with measurable outcomes
	Adjusting collaborations in implementation
Session Outline:
	Overview of Urban Arts Space and Hybrid Arts Lab
	Framing collaborative conversations around appreciative questions
	Structuring strategic conversations
	Creating and maintaining reciprocal collaborations</t>
  </si>
  <si>
    <t>W32A</t>
  </si>
  <si>
    <t>Racialized Labor in the African American Student Network (AFAM)</t>
  </si>
  <si>
    <t>Although little may be new with respect to the lived experience of racialized labor for Black people navigating Whiteness and White spaces, we are the first to identify and name this phenomenon in academic literature. This presentation focuses on engaged scholarship uncovering racialized labor in the African American Student Network.</t>
  </si>
  <si>
    <t>Dr. Tabitha</t>
  </si>
  <si>
    <t>Grier-Reed</t>
  </si>
  <si>
    <t>Roun</t>
  </si>
  <si>
    <t>Said</t>
  </si>
  <si>
    <t>Negotiating racism and racial marginalization is part of everyday life for many people of color, and we coin the term racialized labor to capture this phenomenon. Racialized labor can be thought of as the effort expended to navigate hostile environments steeped in a White racial frame. Our presentation will illuminate how racialized labor showed up in everyday life for undergraduates who participated in the African American Student Network (AFAM) at a predominantly White institution in the Midwest. We will present qualitative research spanning more than a decade of weekly discussions in AFAM. Furthermore, we will demonstrate how AFAM (an evidence-based practice) may work to help people find support for negotiating the racialized labor in their lives. This is important because even in the face of direct discrimination, people of color often feel they must work to hide their fatigue or irritation in order to remain unthreatening to White people. For Black people, in particular, there may be an impetus to disguise emotions in order to avoid being seen as the “angry Black person.” Yet this coping strategy comes at a cost. Suppressing negative emotions tends to increase emotional exhaustion and depersonalization and decrease feelings of personal accomplishment, and hiding one’s emotions can lead to burnout. Racial battle fatigue may be the end result, but our study suggest that counterspaces such as AFAM may provide a buffer by encouraging authenticity and facilitating critical analyses of structural and interpersonal injustice that help people more adaptively negotiate the racialized labor in their lives.</t>
  </si>
  <si>
    <t>W32B</t>
  </si>
  <si>
    <t>Community Driven Social Activism &amp; Entrepreneur from the Lens of the Youth</t>
  </si>
  <si>
    <t>The Black Male EDquity Network (B.M.E.N.) posits the question, how can you take care of your community? Scholars from St. Francis school and B.M.E.N. collectively explore topics of social justice, activism and learning how to identify when, where, and why social problems exist.</t>
  </si>
  <si>
    <t>Zak</t>
  </si>
  <si>
    <t>Cohen</t>
  </si>
  <si>
    <t>Lindsy</t>
  </si>
  <si>
    <t>Serrano</t>
  </si>
  <si>
    <t>Purpose and Goals:  Examining how youth activism can play a major role in bringing about change. Centered in Louisville Ky, together we will discuss issues that negatively impact our communities, while simultaneously learning how to use our creativity to develop ideas that create change in their community. In doing so, we learn how to see social problems as opportunities, how to get the resources we need to build our solutions, and how to present our ideas to gather the support of the community. We follow a the community based participatory research model to guide the students.
Below are standards and objectives that each scholar exhibits during and after the research process.
Standards:
scholars will actively engage, challenge and support one another
scholars will exhibit a communal environment; joy, compassion and love
scholars will have fun and learn the epitome of purposeful learning 
scholars understand the research cycle and ways to implement items into practice based on outcomes and results
Objectives:
Understand that people experience injustices
Understand why and how people take action to address injustice
Recognize how experiences are shaped by membership in groups defined by race, gender, socioeconomic status, culture, ethnicity, ability
Recognize how the historical moment and the social context shape experience(s)
Develop empathy for people whose experiences differ from their own
Workshop: Will focus on the process and knowledge exchange of the students, staff and volunteers involved during the course of this 9-week program. The desire is to build on knowledge and create sustainable programming.</t>
  </si>
  <si>
    <t>W33A</t>
  </si>
  <si>
    <t>Co-Constructing PK-16 Engagement &amp; Teacher Preparation Pipeline</t>
  </si>
  <si>
    <t>In the session, team members describe how PK-16 engagement is re-forming within a Tier 1 university. By breaking down barriers and working closely with community partners, new school-community-university initiatives are creating teacher education pipelines for learners in a rural region in the state of Texas. These programs mobilize learners and stakeholders in the Brazos Valley for the advancement of postsecondary access, preparation, persistence, and completion in the field of teacher education. The contributions of relationship-building and effective engagement for sustained project success, through shared goals and ethical decision-making, will also be explored.</t>
  </si>
  <si>
    <t>Dr. Janice</t>
  </si>
  <si>
    <t>Meyer</t>
  </si>
  <si>
    <t>Dr. Valerie</t>
  </si>
  <si>
    <t>Hill Jackson</t>
  </si>
  <si>
    <t>Jurica Hinnant</t>
  </si>
  <si>
    <t>Dr. Leann</t>
  </si>
  <si>
    <t>Carter</t>
  </si>
  <si>
    <t>Cassidy</t>
  </si>
  <si>
    <t>Session Outline: Leveraging a didactic and experiential format, the presentation will begin with a 20-minute overview about how PK-16 engagement has been re-imagined at Texas A&amp;M and then an overview of two different teacher education models that have developed from the new school-community-university partnership. Next, the audience will be invited to participate in an open forum as a means to listen to their professional feedback on the strengths and weaknesses of the program for 10 minutes. Small break-out groups will spend 15 minutes to unpack best practices of school-community-university endeavors for new teacher education pathways in teacher education. The last 10 minutes will share report-outs by each group and a summary.
Objectives:
	Learn about breaking down institutional silos to benefit community partners and university students.
	Hear from various perspectives on the merits of novel teacher education pipeline programs and ideas on ways to avoid pitfalls and advance the initiative
	Assemble a list of best practices from community-engaged teacher preparation stakeholders
	Inspire like-minded colleagues to consider non-traditional pathways among secondary learners into the field of teacher education</t>
  </si>
  <si>
    <t>W33B</t>
  </si>
  <si>
    <t>Postsecondary Access for Rural Youth: Multiple Connections Strengthen Community Engagement</t>
  </si>
  <si>
    <t>Ohio State University Extension faculty provide multiple opportunities for rural Vinton County youth to be exposed to postsecondary options throughout their K-12 education. Extension’s commitment to community engagement is highlighted by developing relationships between the schools and the university to deliver a consolidated approach to postsecondary awareness and understanding.</t>
  </si>
  <si>
    <t>Travis</t>
  </si>
  <si>
    <t>West</t>
  </si>
  <si>
    <t>OSU Extension – Vinton County collaborates with the OSU Office of Student Life’ Buck-I-Serv program and Office of Student Life’s Social Change program to deliver college experiences to rural youth in Vinton County. The Buck-I-Serv program organizes that group of students that spend a week in Vinton County delivering a postsecondary education message to students in grades 3-11 in partnership with OSU Extension faculty. The Social Change program coordinates an on-campus experience for 11th and 12th grade students that allows them to be on campus and shadow a student with a major that aligns with the high school students’ career goals. Many low-income youths, both urban and rural, are attending resource strapped schools, growing up in households with low adult educational attainment and lacking access to supports for pursuing postsecondary education options (Bates, Anderson-Butcher, Niewoehner-Green &amp; Provenzano, 2019). 
Vinton County is a rural, Appalachian county with only 33.6% of adults aged over 25 years having education beyond a high school diploma (U.S. Census Bureau, n.d.). Many students from Appalachia are first-generation college students often facing additional challenges adjusting to college life, because their family lacks knowledge about "what to expect" at college. This is the tenth year Vinton County has used University partnerships to provide college experiences for over 1400 youth annually. A pre-post assessment showed that 86% of youth indicated an increase in knowledge about postsecondary options and 91% know someone that attended college and can answer their questions about college.</t>
  </si>
  <si>
    <t>W34A</t>
  </si>
  <si>
    <t>Developing Community Engagement Fellowships to Foster Engaged Learning</t>
  </si>
  <si>
    <t>Participants will learn about best practices for fostering engaged learning in collaboration with community partners. We will discuss models for community engagement fellowships, including an interdisciplinary undergraduate model and a graduate discipline specific model. We will engage participants in identifying how they can apply these models in their own institutions.</t>
  </si>
  <si>
    <t>Alicia</t>
  </si>
  <si>
    <t>Melnick</t>
  </si>
  <si>
    <t>Ohmer</t>
  </si>
  <si>
    <t>In this workshop participants will explore best practices for fostering engaged learning in collaboration with community partners. We will compare two cohort model fellowships at a School of Social Work that foster civic engagement and collaboration. The first is an interdisciplinary fellowship aimed at preparing undergraduate students as civic leaders working for economic and social justice. The second is a Community Engagement Fellowship designed to foster experiential and integrative learning in affiliated community organizations. Both programs are designed to provide students with a deeper understanding of community and civic engagement, as well as best practices for collaboration. Participants will gain an understanding of how each fellowship works and explore how they can apply these models to their own institutions community engaged learning.
Through these fellowships students gain opportunities to interact with influential leaders in the community who are promoting economic and social justice. Students gain an understanding of what community engagement looks like across various settings. The students also benefit from learning in a cohort of like-minded individuals. The two fellowship models discussed in this workshop include seminar learning, practicum placement, and a final presentation to community partners.
These fellowship programs depend on community collaboration to be effective. We will engage participants in identifying methods of collaboration that they can use to enhance engaged learning, including methods for increasing engagement between students, faculty and community partners.
This workshop is recommended for higher education professionals who want to enhance student learning through community collaboration.</t>
  </si>
  <si>
    <t>W34B</t>
  </si>
  <si>
    <t>Community Engagement Academy: A Model for Bringing EESW to Campus</t>
  </si>
  <si>
    <t>In Fall 2020, UT-Knoxville piloted the Community Engagement Academy, an interdisciplinary professional development program designed for early career faculty and graduate students wishing to learn foundations of community engagement and engaged scholarship. This session outlines components of our model including facilitated discussion, mentorship, and engaged research project design.</t>
  </si>
  <si>
    <t>Javiette</t>
  </si>
  <si>
    <t>The University of Tennessee’s Community Engagement Academy (CEA) is an interdisciplinary professional development program designed for early career UTK faculty and graduate students who wish to learn the foundations of community engagement and engaged scholarship and apply knowledge to research and practice. CEA provides emerging engagement scholars with background literature on the history of community engagement; facilitated discussion; project design; mentoring; and presentations to increase their knowledge and enhance their practice of community engagement and engaged scholarship. This presentation will provide an overview of our model and discuss examples of engaged scholarship that have resulted from the 6-week academy. The session will demonstrate how other colleges and universities can use this model or a similar program as a mechanism to replicate and/or support ESC’s Emerging Engagement Scholars Workshop, an intensive professional development program that has limited space and requires nominations.</t>
  </si>
  <si>
    <t>W35A</t>
  </si>
  <si>
    <t>Using Action Research to Support New Teachers in a School-University Partnership</t>
  </si>
  <si>
    <t>A school-university partnership is leveraging a collaborative action research study to redesign new teacher support. After extensive data collection and analysis, findings were used to redesign the school district’s new teacher orientation to develop collaborative learning communities. Presenters will share experiences with the research process and implementation of impactful interventions.</t>
  </si>
  <si>
    <t>Erica</t>
  </si>
  <si>
    <t>Gilbertson</t>
  </si>
  <si>
    <t>Murphy</t>
  </si>
  <si>
    <t>Kathy</t>
  </si>
  <si>
    <t>Thompson</t>
  </si>
  <si>
    <t>According to Weerts and Sandmann (2008), community engaged scholarship emphasizes a “collaborative model in which community partners play a significant role in creating and sharing knowledge to the mutual benefit of institutions and society” (p. 74). Within the Professional Development Schools (PDS) model of school-university partnerships, this principle of mutuality is at the forefront, as partners work with one another for the benefit of both institutions. The goal of mutual benefit is also central to action research methodology, a collaborative and systematic research process used to create organizational change  (Coghlan &amp; Brannick, 2014). 
Within a PDS partnership in Georgia, university faculty and district administrators partnered to tackle the challenge of high teacher turnover by incorporating action research methodology into the partnership context. For nearly two years, partners have engaged in action research, resulting in impactful interventions that support new teachers and their mentors, while also benefiting university faculty teacher preparation programs. 
In this interactive session, team members will share their experiences with action research and how collaborative engagement has impacted new teacher support and teacher preparation. For example, when the pandemic hit, the partnership used research findings to inform a creative redesign of the district’s three-day New Teacher Orientation (NTO) program to focus on building safe and supportive virtual learning communities for new teachers.
Participants will be encouraged to share challenges from their local school-university or community-university partnership contexts to engage in dialogue about how to use action research to strengthen mutual engagement, address challenges, and make positive organizational change.
 </t>
  </si>
  <si>
    <t>W35B</t>
  </si>
  <si>
    <t>Reengaging Democracy in Teacher Education Through Radical Reciprocity</t>
  </si>
  <si>
    <t>This workshop elevates community-engaged teacher preparation and a radical reciprocity between universities and communities as a vision for reengaging democracy in public education. This hyper-local, community responsive and sustaining approach equitizes traditional imbalances of power, and creates a more dynamic and democratic educational landscape, both inside and outside of schools.</t>
  </si>
  <si>
    <t>Eva</t>
  </si>
  <si>
    <t>Zygmunt</t>
  </si>
  <si>
    <t>Cipollone</t>
  </si>
  <si>
    <t>Wilisha</t>
  </si>
  <si>
    <t>Scaife</t>
  </si>
  <si>
    <t>Robert</t>
  </si>
  <si>
    <t>This interactive presentation will feature excerpts from a co-generative dialogue which took place between university teacher education faculty and their long-standing community colleagues who have been working in solidarity over the last 12 years in the preparation of culturally responsive, community-sustaining future educators.  The conversation centered upon current practices in schools which fundamentally undermine democracy, and how, working together with a radically reciprocity, we can vision a fundamental shift in structures and systems which privilege many students while continually marginalizing countless others.
This workshop will shed light on the state of education as it is, juxtaposed against its promise and potential, should we be brave enough to embrace a novel paradigm in the preparation of future teachers. Specifically, we will engage participants in dialogue centered upon the questions: What if teacher education embraced democratic practice as essential to its work? What if communities, and the need for educators to develop reciprocal, authentic relationships with members of the community, were centered in the preparation of educators? What if teacher preparation programs made explicit that one cannot successfully teach unless they develop the capacity to come alongside communities in carrying out the visions and dreams they hold for their children? 
Workshop presenters will share the critical conclusion that a rectification of the increasingly undemocratic spaces in which children spend their formative years lies in the wisdom located outside of the system, and that the often silenced voices of historically minoritized communities are integral to the solutions required to reengage democracy in education.</t>
  </si>
  <si>
    <t>Wednesday, September 15, 2:15 - 3:15 p.m. Eastern</t>
  </si>
  <si>
    <t>P36</t>
  </si>
  <si>
    <t>Well-being, Community Engagement and Military/Veteran Scholarship: Expanding Participation</t>
  </si>
  <si>
    <t>This panel highlights use of a journal special issue with a multi-media component to promote the voices of military-connected scholar-practitioners and engage more Military Service Members, Veterans, Dependents and Survivors (SMVDS) in research on their wellbeing. Discussion explores innovation to amplify lived experience in this arena.</t>
  </si>
  <si>
    <t>Barton</t>
  </si>
  <si>
    <t>Buechner</t>
  </si>
  <si>
    <t>Karl</t>
  </si>
  <si>
    <t>Hamner</t>
  </si>
  <si>
    <t>Gill</t>
  </si>
  <si>
    <t>Sierra</t>
  </si>
  <si>
    <t>Farris-Rodgers</t>
  </si>
  <si>
    <t>We present the results of a two-year effort to identify and compile scholarly research conducted by Military Service Members, Veterans, Dependents and Survivors (SMVDS) through a special issue of the Journal with a multi-media component, with a particular focus on socially-engaged, community-based participatory research (CBPR) (Hamner &amp; Buechner, Eds. 2021). The need for CBPR with SMVDS populations is not new (Monteith et al., 2020; Shenberger-Trujillo, Wendleton &amp; Courtney, 2016). However, since this research often transcends traditional academic disciplines, this research may not fit neatly into specific categories, and hence has been hard to locate or disseminate.  Presently, social readjustment, transition, and mental health programs and policies for SMVDS are largely based upon historical research conducted without participation by those with lived experience and the voice of cis white males remains dominant. Our intention was to amplify for the voices of SMVDS scholar-practitioners to strengthen the validity, cultural appropriateness and applicability of findings, particularly as they relate to their engagement in policy formulation and practices in community settings.  The purpose of this panel presentation and discussion is to share practices to attract more participation and visibility of SMVDS scholar-practitioners in transforming community practices.  To that end, we will facilitate a robust discussion among attendees on ways to increase opportunities for further publication of research by or with military-connected students.  We also plan to invite individual article authors of articles published in this journal edition to attend the conference and be a part of this group discussion.</t>
  </si>
  <si>
    <t>P37</t>
  </si>
  <si>
    <t>Curricular Engagement Towards Sustainability: Cross-Disciplinary Approaches for All Students</t>
  </si>
  <si>
    <t>Based on Penn State’s Sustainable Communities Collaborative, the panel will explore how to provide curricular student engagement and experiences across diverse disciplines and student expertise in partnership with communities who wish to address sustainability challenges.</t>
  </si>
  <si>
    <t>Marshall</t>
  </si>
  <si>
    <t>Alec</t>
  </si>
  <si>
    <t>Spangler</t>
  </si>
  <si>
    <t>Using Penn State’s Sustainable Communities Collaborative (SCC) as its lens, this panel of diverse disciplinary scholars and teachers—from landscape architecture, agriculture, and communications—will share unique approaches to integrating engaged scholarship projects with focus on sustainability into diverse curricula, from online to on-campus teaching, introductory courses to senior capstones. The panel will discuss questions of student expertise and experience, and keys to successful community engagement.
The SCC, a program of the Sustainability Institute at Penn State, facilitates partnerships between Penn State classes and community and local government organizations. Utilizing the UN Sustainable Development Goals as a framework, projects engage students in applied, real-world research that increases the communities’ capacity to make informed decisions and identify solutions related to their sustainability challenges. 
Originally focused on senior and junior classes, with an expectation that student discipline-specific knowledge would culminate in an engaged scholarship project, the SCC’s success has led faculty to begin incorporating projects into freshman and sophomore classes as well. Today, the SCC not only facilitates engaged scholarship at all class levels but also builds student sustainability literacy across the college curriculum.
Panelists will discuss their personal approaches to engaged scholarship and their pedagogical philosophies, as well as student expectations and potential pitfalls and successes.</t>
  </si>
  <si>
    <t>P38</t>
  </si>
  <si>
    <t>Structure and Process Matter in Forming and Maintaining Community Partnerships</t>
  </si>
  <si>
    <t> 
Creating partnerships requires interactions to clarify purpose, identify interests, and enable atmospheres that promote team building. Sound group process principles and imaginative methods can address traditional dysfunctions detrimental to partnership development and maintenance. Five different partnering interactions will be presented to demonstrate how structure and process models promoted team development. The examples will illustrate a rationale for adopting a locality development philosophy to organizing, particularly with underserved communities and organizations which serve them. </t>
  </si>
  <si>
    <t>Behringer</t>
  </si>
  <si>
    <t>Creating partnerships is often driven by series of meetings meant to clarify purpose, identify interests, and create an atmosphere for team building. Once initial partnering tasks are completed, maintaining vitality and accountability of partnerships becomes a challenge. Lencioni identifies five factors that characterize dysfunctions of teams detrimental to partnering. These include absence of trust, fear of conflict, lack of commitment, avoidance of accountability, and inattention to results. Use of sound group process principles and imaginative methods can address partnership developmental and maintenance issues. The background and purpose of five very different partnering interactions will be presented. Structure and group process methods will be explained for each. Examples will include use of: (1) Planning Pyramid to guide a federal advisory committee to generate programming ideas to assist persons who complete substance abuse treatment to gain employment; (2) Give-Get Model to frame contributions and benefits for a partnership between a regional university’s interdisciplinary faculty and student team and h the regional Hispanic community; (3) Logic Models from the Tennessee Tobacco Settlement Program used to engage community partners with county health departments; (4) Aspects of Community Health model employed by medical safety net organizations used to develop a set of education and practice recommendations to improve patient care experiences with low literacy and non-English speaking populations; and (5) Sender-Message-Channel-Receiver (SMCR) Model of Communication adopted by rural adult education classes to develop cancer prevention messages to increase utilization of screening services. Each example demonstrates how structure and process address factors that promote team development.</t>
  </si>
  <si>
    <t>P39</t>
  </si>
  <si>
    <t>Communities and Scholar-Practitioners Collaborating to Make Cities Livable for All</t>
  </si>
  <si>
    <t>At the turn of the 21st century, Pittsburgh was named one of America’s “most livable cities.” However, prevailing racial disparities and social inequities paint a very different picture. This panel features community engagement scholar-practitioners that work with marginalized communities and grassroots leaders committed to economic and educational equity.</t>
  </si>
  <si>
    <t>Aliya D.</t>
  </si>
  <si>
    <t>Durham</t>
  </si>
  <si>
    <t>Kendra J.</t>
  </si>
  <si>
    <t>Ross, PhD</t>
  </si>
  <si>
    <t>Danielle R.</t>
  </si>
  <si>
    <t>Davis, PhD</t>
  </si>
  <si>
    <t>Presenting their findings, each panelist will demonstrate how collaborative engagement played a role in their research and served to challenge systemic barriers that marginalize communities of color and faith. Topics that will be presented include: a qualitative, single-case study which examined motivating factors and leadership practices used by a group of community and organizational leaders to design a large-scale community initiative to disrupt the crippling effects of poverty; a Black feminist qualitative multi-case study which examined how Black women’s cultural work has served as a kind of everyday resistance to neoliberal policymaking and development practices occurring in a historic Black community; and, a single qualitative case study of faith-communities and their minimal engagement in Community Economic Development (CED) in the greater Pittsburgh region despite how they were once among the greatest champions for anti-poverty strategies and initiatives that address systemic injustices. Following the presentations, panelists will field questions from session participants and engage in dialogue. Key discussion topics will include: commonalities in their research; points of diversion; and the ways in which their scholarship and professional practice has both informed and been informed by their individual and collective understanding of collaborative engagement. Their findings offer insights and best practices that can serve as models for other researchers and practitioners working to close gaps for marginalized communities.</t>
  </si>
  <si>
    <t>P40</t>
  </si>
  <si>
    <t>Community Boundary Spanners: Engaged Employees</t>
  </si>
  <si>
    <t>Through a mutual research partnership, a faculty researcher and community development member of a State-wide organization developed and conducted a shared research project. This session will illustrate the strengths and challenges of community boundary spanners working within engaged partnerships and how professional training can impact navigating multiple partnerships and develop community leadership.</t>
  </si>
  <si>
    <t>Carrie</t>
  </si>
  <si>
    <t>Barnes</t>
  </si>
  <si>
    <t>Ashlee</t>
  </si>
  <si>
    <t>Pollard</t>
  </si>
  <si>
    <t>There is little research around the perspectives and experiences of the community partners, and none with the identification of community boundary spanners (Adams, 2013). This study further investigated the identification of community boundary spanners to facilitate the development of university-community and university-industry partnerships, and the development of trainings distinct to the engaged employee framework. This presentation will present the background to the research and community-university research partnership. Then a review of existing literature on boundary spanning leadership is provided to apply content to the study. An overview of research design, analysis and then present key findings from the research. One of two main goals of the presentation will be to present our discussion on how to further develop community boundary spanners as individuals and through professional trainings. The second goal is to address the challenges and benefits of working collaboratively in a community-university research project and field questions of the development, shared and assigned responsibilities, and concerted analysis of findings and application of use within the community.</t>
  </si>
  <si>
    <t>P41</t>
  </si>
  <si>
    <t>Collaborative Engagement for Wisconsin Entrepreneurs of Color Through Extension</t>
  </si>
  <si>
    <t>Collaborative Engagement for Wisconsin Entrepreneurs of Color through Extension</t>
  </si>
  <si>
    <t>Join our panel of Extension educators, community members and our graduate program coordinator, where we engage you in our experiences building our program and consultancy using inclusive, participatory research and community engaged scholarship methods. Together, we’ll explore expanding possibilities and hopes we have for the upcoming year for our program. </t>
  </si>
  <si>
    <t>Angie</t>
  </si>
  <si>
    <t>Allen</t>
  </si>
  <si>
    <t>Diana</t>
  </si>
  <si>
    <t>Hammer</t>
  </si>
  <si>
    <t>Rajon</t>
  </si>
  <si>
    <t>Hall</t>
  </si>
  <si>
    <t>Mia</t>
  </si>
  <si>
    <t>Ljung</t>
  </si>
  <si>
    <t>Dasha Kelly</t>
  </si>
  <si>
    <t>Hamilton</t>
  </si>
  <si>
    <t>This interactive panel engages attendees as we share the heart of our program that supports entrepreneurs of color from localized research about their strengths and success  overcoming barriers and challenges into building a individual-to-peer-to-peer business and community network support and education program.  We begin with a Menti.com poll of attendee experiences of collaborative applied and engaged research, and a related icebreaker as attendees log on. Next, we will share about each of our experiences as we provide an overview of our collaborative Wisconsin entrepreneurs of color applied and engaged research program building, including our outcomes and results to date:  hiring a former community member as our graduate research assistant who has led completion of 75 African American entrepreneur interviews between northeastern Wisconsin and Milwaukee; becoming institutionalized within our statewide Community Development Institute as a formal statewide team of educators, specialists and faculty with a dedicated, funded budget and commitment for an 18-month plan of work;  receiving over $30,000 in funding from our Extension Dean, and; building a three-year program fundraising strategy in Milwaukee County and in northeastern Wisconsin,  and; our consultancy funded by our statewide Extension leaders to hire five northeastern Wisconsin and Milwaukee African American entrepreneurs (four of whom participated in the research program) to consult or advise our 18-month plan of work, to ensure it meets community priorities and gaps. Our panel concludes with a participatory evaluation with our attendees about the hopes we have for expanding possibilities. </t>
  </si>
  <si>
    <t>S27A</t>
  </si>
  <si>
    <t>Engaging Mothers and Children in Shelter about Health and Nutrition</t>
  </si>
  <si>
    <t>This project focused on making homeless mothers and children be aware of health and nutrition. Information on health and nutrition, preparing quick and healthy meals, how to bond with their child, time management, and budgeting were some of the ways mothers were involved in the project.</t>
  </si>
  <si>
    <t>Smita</t>
  </si>
  <si>
    <t>Guha</t>
  </si>
  <si>
    <t>Maslow’s (1943) hierarchy of needs emphasized the importance of basic needs like food. According to Sharma (2010) good nutrition is vital if one has to travel the road to good health. The research review by Wiecha, Dwyer &amp; Dunn-Strohecker (1991) stated many homeless persons have poorer nutritional status. Homeless persons need nutrition-sensitive education. (Ruel, 2013). 
Methods: The project director and her students enrolled in a course on human relations went to homeless shelters to share knowledge about health and nutrition to the mothers.. 
The sample of the study were 45 homeless mothers (ages 18-38), and children (0-3 years) living in three different shelters in New York. The study was qualitative. The data was collected through pre and post-test survey questionnaires. There were 30 workshops, observations during workshop, and informal interviews after the workshops. 
Results from the survey questionnaires indicated that the mothers realized the importance of nutritious food for themselves and for their children. In pre-test questionnaire the mothers indicated that they preferred fried food. However, in the post-test they mentioned that they learned how to make healthy food for their children. Triangulation of data yielded that the mothers realized the importance of healthy diet and also knew how to prepare quick and healthy recipes for themselves and their children. Reflecting on this project the students mentioned that they became prepared teachers and better human being. They realized that the homeless mothers have such difficult times and they could make a difference in their lives.</t>
  </si>
  <si>
    <t>S27C</t>
  </si>
  <si>
    <t>Food Insecurity Among Black College Students: Prevalence &amp; Consequences</t>
  </si>
  <si>
    <t>This study examines prevalence and impacts of food insecurity among Black college students. While Black students are at higher risk of food insecurity than their White peers, they do not face the same negative consequences. Black food insecure students’ higher utilization of campus resources as a protective factor is explored.</t>
  </si>
  <si>
    <t>Macke</t>
  </si>
  <si>
    <t>Kendra</t>
  </si>
  <si>
    <t>Massey</t>
  </si>
  <si>
    <t>Averitt Taylor</t>
  </si>
  <si>
    <t>Food insecurity among college students is a pervasive social issue. Black students are at greater risk for food insecurity than White students. This high prevalence is disconcerting given food insecurity’s negative impact on academic, physical, mental, &amp; psychosocial wellbeing. 
Utilizing data from a sample of 858 students at one regional university, this study examined the differential prevalence and consequences of food insecurity among Black and White students. The findings indicate that Black students experience food insecurity at higher rates than White students. However, while White food insecure students’ academic performance and sense of belonging were negatively impacted, this was not true for Black students. No significant differences in academic performance or sense of belonging were found between Black food insecure and Black food secure students. Additionally, Black food insecure students fared slightly better than White food insecure students. To better understand these findings, resource utilization &amp; student engagement were explored. Black food insecure students engaged in support services and student organizations at higher rates than both Black food secure &amp; White food insecure students. These findings suggest that student engagement may be a protective factor.
Session outline - Background, methods, &amp; findings, followed by discussion on implications for higher education administrators and social work educators. 
Learning objectives - Participants will be able to: a) describe the prevalence rates of food insecurity among Black &amp; White students; b) demonstrate understanding of the consequences of food insecurity; &amp; c) identify strategies for college administrators &amp; social work educators to address food insecurity.</t>
  </si>
  <si>
    <t>S28A</t>
  </si>
  <si>
    <t>Phenomenological Assessment of Predictive and Prescriptive Analytics Tools (PPA) and Integrative Medicine (IM)</t>
  </si>
  <si>
    <t>U.S. patients who want healthcare alternatives seek individualized care through integrative medicine (IM) which focuses on wellness and healing. IM also emphasizes the centrality of the patient-physician relationship. This research used a qualitative, phenomenological approach to assess the utility of predictive and prescriptive analytics (PPA) tools to support integrative medicine.</t>
  </si>
  <si>
    <t>Osie</t>
  </si>
  <si>
    <t>Gaines</t>
  </si>
  <si>
    <t>The presentation includes the following topics:
	Research conceptual view describing the research question, qualitative methods, data collection and analysis process
	High-level definitions of predictive and prescriptive analytics (PPA) and integrative medicine (IM)
	High-level description of the PPA technology currently in use in U.S. hospitals with visualizations (e.g. screenshots)
	Deep Dive into the qualitative data analysis process (coding interview data, identifying themes, finalizing results/conclusions)
	High-level study results/conclusions: feedback from the medical community, including beliefs on the future convergence of PPA and IM
I expect to leave time for a question-and-answer session.
Intended Learning Outcomes: I intend to engage attendees on the use of qualitative methods (using a phenomenological approach) to identify the essence of the study population's human experience. Attendees should be able to:
	Understand how qualitative methods were used
	Understand how the theoretical foundation (task-technology fit theory) was applied
	Understand the research results/conclusions at a high level (how medical providers perceive the technology)
	Explore how to apply a similar methodology for exploratory research</t>
  </si>
  <si>
    <t>S28C</t>
  </si>
  <si>
    <t>Partnership Impacts on Health Care Shortage Areas: Community Member Perceptions</t>
  </si>
  <si>
    <t>This on-going study examines community partner perspectives as they collaborate to increase access to health care in a “health care shortage area”. The study highlights community partner perspectives prior and during the Covid-19 pandemic. Institutional assessment is utilized examine the desired broader impacts, illuminate progress, and identify needs for improvement.
 </t>
  </si>
  <si>
    <t>Valerie</t>
  </si>
  <si>
    <t>Paton</t>
  </si>
  <si>
    <t>Christiane</t>
  </si>
  <si>
    <t>Herber-Valdez</t>
  </si>
  <si>
    <t>Julie</t>
  </si>
  <si>
    <t>Blow</t>
  </si>
  <si>
    <t>Oliana</t>
  </si>
  <si>
    <t>Alikaj-Fierro</t>
  </si>
  <si>
    <t>E. Lee</t>
  </si>
  <si>
    <t>Rosenthal</t>
  </si>
  <si>
    <t>This presentation will give voice to community participants in a region that was described by participants in phase 1 of the study as a “medical desert”. The role of community participants and their partner institution of higher education (TTUHSC El Paso) became particularly important during the Covid-19 pandemic. The study utilizes qualitative methodology to document and describe the themes as expressed by community participants collaborating to address long-term structural deficits in health care in a bi-national, multi-cultural environment. Study participants represent health care providers, disease specialty groups, K-12 and higher education institutions, and non-profit organizations in the Paso del Norte region. 
Employing a mixed-method design, phase 1 of the study included analysis of survey and focus group data collected in 2019. This presentation focuses on phase 2, which included data collection via six focus groups conducted virtually in 2020 with more than 50 community partners. Themes identified in phase 1 and those identified during the pandemic in phase 2 will be shared. The focus of the presentation is on participant narratives, while the institution served as convener and facilitator for community partner interactions and connections. The overarching goal of the study is to identify major participant observations of community strengths and needs, opportunities for partnerships among health care entities, non-profits, and institutions of education, as well as improving dialogue and collaborations informed by participant perceptions and lived experiences. ESC participants will be invited to reflect on community partner perceptions and emergent themes to forge intersections with their communities of practice.</t>
  </si>
  <si>
    <t>S29A</t>
  </si>
  <si>
    <t>Understanding Partnership and Capacity Building within a Community-based Sports Medicine Team: An Ecological Framework</t>
  </si>
  <si>
    <t>After many years of engagement in a community-university partnership established to promote student-athlete safety, we sought to better understand the relationships among individuals within a sports medicine team. We applied the ecological systems theory and developed a corresponding framework that may prove useful to secondary schools collaborating with community medical providers.</t>
  </si>
  <si>
    <t>Flanagan</t>
  </si>
  <si>
    <t>A community-university partnership was forged following the tragic death of a high school athlete in 2008. The collaboration, having now existed for more than ten years, was expected to inform sports medicine policies and practices and generally improve athletes' safety. Given the resources available via the university and its associated medical campus, we assembled a more comprehensive sports medicine team than what is typical for secondary schools, a certain advantage for the student-athletes. 
We applied an ecological systems theory to better understand the relationships among individuals within the sports medicine team, and have developed a corresponding framework. Based on a study of the literature, this is the first such framework applied for this application. It is our intent that the framework will transform the traditional approaches that secondary schools apply when collaborating with community medical providers and building a sports medicine team.
Following this presentation, audience members will:
1. Acquire knowledge of the ecological systems theory.
2. Define capacity building and identify various members of a secondary schools sports medicine team and how they might fit into an ecological framework.
3. Describe the factors that influence the relationships among members of the sports medicine team.
4. Identify potential engagement opportunities among members of the sports medicine team, particularly as related to their positioning in an ecological framework.</t>
  </si>
  <si>
    <t>S29B</t>
  </si>
  <si>
    <t>Lessons Learned: Engaging Community Partners in an Innovative Approach to Address Sexual Health in High-Risk Youth</t>
  </si>
  <si>
    <t>The Institute for Innovation in Health and Human Services at JMU engaged 27 community partners across Virginia to implement “Vision of You”, a gamified, online sexuality education program serving 785 high-risk youth. This presentation will discuss how these partnerships were developed and maintained, the challenges and successes, and lessons learned.</t>
  </si>
  <si>
    <t>Hartzler-Weakley</t>
  </si>
  <si>
    <t>Kayla</t>
  </si>
  <si>
    <t>McKean</t>
  </si>
  <si>
    <t>The Institute for Innovation in Health and Human Services at JMU developed “Vision of You”, an interactive, self-paced online sexuality education program that uses engaging video, animation, interactive components, and gamification to serve high-risk youth. The target for this RCT is adjudicated youth and youth being educated in non-traditional settings, ages 13-19 or grades 9-12. These non-traditional settings include: (1) juvenile detention centers, (2) alternative education programs, (3) third-party service provider programs. VOY is being implemented in 27 sites with 785 youth across Virginia. These population subsets are not only transient and hard to reach through traditional approaches but they also exhibit multiple risk factors indicating a significant need for an innovative intervention. Utilizing an interactive online sexuality education program based on gamification principles has demonstrated promising implications for impacting knowledge, skills, and sexual risk behavior among high-risk youth.
This presentation will discuss how these 27 statewide partnerships were developed and maintained, the challenges and successes encountered during the implementation phase, and the lessons learned. Participants will gain insight on how to engage multiple statewide partners and gain practical information on how to structure a similar project for their campus or community setting. Participants will learn strategies on how to make use of results to develop and deepen relationships with community partners.
This innovative community engagement program harnesses the expertise of faculty, provides meaningful experiential learning for students while impacting a critical community need, and serves as an example of best practices in transforming higher education through publicly-engaged scholarship.</t>
  </si>
  <si>
    <t>S29C</t>
  </si>
  <si>
    <t>Community Health Collaborations: Benefits for Individuals, Organizations, and Communities</t>
  </si>
  <si>
    <t>In an effort to solve community health problems, community collaborations are sometimes formed to address specific needs. In arguing for the necessity of collaboration, many proponents within the literature and in communities tout the virtues of partnerships. Some of these merits are obvious, while others are less so. This session will review the results of an academic study which sought to determine to what extent participants report benefits at the community, organizational, and individual level when participating in a collaboration focusing on community health.</t>
  </si>
  <si>
    <t>In an effort to solve community health problems, community collaborations are sometimes formed to address specific needs. In arguing for the necessity of collaboration, many proponents within the literature and in communities tout the virtues of partnerships. Some of these merits are obvious, while others are less so. These arguments extol the benefits for the community or the impact that the collaboration will have on the particular health issue or challenge being tackled. The purpose of this study was to determine to what extent participants report benefits at the community, organizational, and individual level when participating in a collaboration focusing on community health. Building on the idea that individuals and organizations enter into partnerships for their own interests, this study explored how these interests are connected to potential benefits. The study centered on three specific types of benefits (community, organizational, and individual) and sought to understand how individual, organizational, and collaboration predictors impact the reported benefits for individuals, organizations, and collaborations, along with perceived collaboration quality. The study surveyed 235 individuals who had participated in a community collaboration focused on a health issue. The session will provide an overview of the results of the study including identified benefits of collaboration, positive and negative contributors to collaboration, and a discussion of best practices on using Amazon Mechanical Turk to collect data in an academic study.</t>
  </si>
  <si>
    <t>W36B</t>
  </si>
  <si>
    <t>Transforming Urban Engagement: The Collaborative Possibilities of Participatory Action Research</t>
  </si>
  <si>
    <t>The evolution of a multi-year participatory action research collective that supported Philadelphia-based community leadership development illuminates process, ripple effects, and outcomes from intentionally choosing partners as the starting point for transformative engagement possibilities. During our presentation, we prompt participants to re-consider approach, design, measurement, and dissemination of their community-based work.</t>
  </si>
  <si>
    <t>Kristen</t>
  </si>
  <si>
    <t>Goessling</t>
  </si>
  <si>
    <t>We would like to use breakout sessions, if possible.</t>
  </si>
  <si>
    <t>Two important factors uniquely shape university-community engagement in Philadelphia: 1) Philadelphia is among the cities with the highest saturation of higher education institutions in the country, and 2) Philadelphia is popularly referred to as America’s “poorest big city”, with more than a quarter of the population living below the poverty line. This context challenges committed higher education leaders, faculty, and students to approach urban engagement well-informed by critiques of institutionalized academic practices in communities, moving beyond transactional interactions to transformative engagement processes and outcomes. This workshop is based on insights within our shared institution as Director of Urban Engagement and a tenure-track faculty member, respectively. Our shared journey began in 2016 with a Philadelphia-based participatory action research project that focused on parent and community organizing, which responded to and brought about changes in municipal public education policies. We offer this experience as an evolving case study beginning with criteria and guidelines for choosing community partners and projects as an important starting point. Next, we map the unfolding of this expanding process that developed community leadership capacities and fostered new engagement opportunities over the last five years. At different points during our presentation, we provide individual and collective opportunities for participants to re-consider the ways in which they approach, design, measure, and disseminate their community-based work toward a future vision of engaged scholarship that unleashes agency for generating transformative change. This workshop is well suited for scholars and practitioners versed in critical theory who are seeking methods and examples from practice.</t>
  </si>
  <si>
    <t>W37A</t>
  </si>
  <si>
    <t>Harnessing the Engagement Power of Undergraduates Through the Environment Corps</t>
  </si>
  <si>
    <t>The Environment Corps is a program that engages communities in a new way by combining classroom instruction, service learning, and Extension outreach. Environmental challenges like climate adaptation, brownfields redevelopment, and stormwater management are examined from the local (municipal) perspective, and become the focus for semester-long student projects in the community.</t>
  </si>
  <si>
    <t>Chester</t>
  </si>
  <si>
    <t>Arnold</t>
  </si>
  <si>
    <t>Chrysochoou</t>
  </si>
  <si>
    <t>Juliana</t>
  </si>
  <si>
    <t>Todd</t>
  </si>
  <si>
    <t>The University of Connecticut Environment Corps is a new approach to community engagement that connects undergraduates trained in the STEM disciplines to Connecticut communities struggling to respond to complicated environmental mandates. The “E-Corps,” which is supported by an extensive collaboration that includes five departments in four colleges/schools, combines classroom instruction, service learning, and Extension outreach. Students enroll in a semester of classroom instruction that focuses on the impacts and issues involved in an environmental problem at the local (municipal) level. Case studies, news articles, guest lectures by practitioners from multiple sectors, field visits, and group projects are used to provide a local framework for the class. Students can then choose to enroll in a practicum course during the following semester, where they form teams that work directly with municipal officials from Connecticut towns. The initial pilot effort, the Climate Corps, was joined in 2018 by the Brownfields Corps and in 2020 by the Stormwater Corps. Enhancement of these efforts, and research into the model’s impact on faculty, students, surrounding communities, and the greater university community, is supported by a grant from the National Science Foundation. This workshop will include an overview of the development of the E-Corps and the partnerships that created it, class descriptions from the instructors, and information on research results. The presenters will relate successes and challenges to date, and engage the audience in a discussion of the rewards and difficulties of institutionalizing this type of approach, and its applicability beyond the STEM disciplines.</t>
  </si>
  <si>
    <t>W37B</t>
  </si>
  <si>
    <t>Aligning Community Engagement with the Sustainable Development Goals</t>
  </si>
  <si>
    <t>This workshop will introduce a framework for aligning community engagement efforts with the United Nations’ 17 Sustainable Development Goals.   Higher education is uniquely positioned to respond to the SDGs, particularly through the work faculty, staff, and students conduct alongside community partners to address pressing needs and respond to evolving challenges.</t>
  </si>
  <si>
    <t>Givens</t>
  </si>
  <si>
    <t>17 Sustainable Development Goals (SDGs) were adopted by all United Nations Member States in 2015 as a universal call to action to end poverty, protect the planet, and ensure that all people enjoy peace and prosperity by 2030.  One critique of the SDGs is that there is a disconnect between the articulation of global goals and the coordination of localized efforts that can directly contribute to those goals. As a result, higher education and other entities in the United States have been slow to adopt the international framework. This workshop will introduce participants to the SDGs and metrics through a community-university partnership lens. We suggest that by understanding community-university partnerships in the context of the SDGs, higher education institutions can respond at the local level with clear evidence of how their existing work already supports the global goals. 
The SDGs framework provides the benefit of standardized language and common indicators, which can be used to help stakeholders across all disciplines and sectors speak the same language and make progress toward shared impact. Community engagement administrators are uniquely positioned to help integrate the SDGs into strategic institutional initiatives. Our workshop will provide participants with an overview of the SDGs, an overview of higher education community engagement, and concrete tools to link the two frameworks together. Participants will have the opportunity to explore how the SDGs connect to higher education mission and vision, how they can manifest across campus, and how they can be incorporated into community engagement initiatives at their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</si>
</sst>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sz val="11"/>
      <color rgb="FFFF0000"/>
      <name val="Calibri"/>
      <family val="2"/>
      <scheme val="minor"/>
    </font>
    <font>
      <sz val="11"/>
      <name val="Calibri"/>
      <family val="2"/>
      <scheme val="minor"/>
    </font>
    <font>
      <sz val="11"/>
      <color rgb="FF0070C0"/>
      <name val="Calibri"/>
      <family val="2"/>
      <scheme val="minor"/>
    </font>
    <font>
      <sz val="11"/>
      <color theme="5" tint="-0.249977111117893"/>
      <name val="Calibri"/>
      <family val="2"/>
      <scheme val="minor"/>
    </font>
    <font>
      <sz val="11"/>
      <color theme="0"/>
      <name val="Calibri"/>
      <family val="2"/>
      <scheme val="minor"/>
    </font>
    <font>
      <b/>
      <sz val="11"/>
      <color indexed="8"/>
      <name val="Calibri"/>
      <family val="2"/>
      <scheme val="minor"/>
    </font>
    <font>
      <u/>
      <sz val="11"/>
      <color theme="10"/>
      <name val="Calibri"/>
      <family val="2"/>
      <scheme val="minor"/>
    </font>
    <font>
      <strike/>
      <sz val="11"/>
      <color indexed="8"/>
      <name val="Calibri"/>
      <family val="2"/>
      <scheme val="minor"/>
    </font>
    <font>
      <b/>
      <sz val="13"/>
      <color indexed="8"/>
      <name val="Calibri"/>
      <family val="2"/>
      <scheme val="minor"/>
    </font>
    <font>
      <u/>
      <sz val="11"/>
      <name val="Calibri"/>
      <family val="2"/>
      <scheme val="minor"/>
    </font>
    <font>
      <b/>
      <sz val="11"/>
      <name val="Calibri"/>
      <family val="2"/>
      <scheme val="minor"/>
    </font>
    <font>
      <b/>
      <sz val="14"/>
      <color indexed="8"/>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59999389629810485"/>
        <bgColor indexed="64"/>
      </patternFill>
    </fill>
  </fills>
  <borders count="18">
    <border>
      <left/>
      <right/>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indexed="64"/>
      </right>
      <top/>
      <bottom/>
      <diagonal/>
    </border>
    <border>
      <left style="thin">
        <color rgb="FF00000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116">
    <xf numFmtId="0" fontId="0" fillId="0" borderId="0" xfId="0"/>
    <xf numFmtId="0" fontId="0" fillId="0" borderId="0" xfId="0" applyAlignment="1">
      <alignment horizontal="left" vertical="center"/>
    </xf>
    <xf numFmtId="0" fontId="2" fillId="0" borderId="0" xfId="0" applyFont="1" applyAlignment="1">
      <alignment horizontal="left" vertical="center"/>
    </xf>
    <xf numFmtId="0" fontId="2" fillId="0" borderId="0" xfId="0" applyFont="1"/>
    <xf numFmtId="0" fontId="3" fillId="0" borderId="0" xfId="0" applyFont="1"/>
    <xf numFmtId="0" fontId="4" fillId="0" borderId="0" xfId="0" applyFont="1" applyAlignment="1">
      <alignment horizontal="left" vertical="center"/>
    </xf>
    <xf numFmtId="0" fontId="4" fillId="0" borderId="0" xfId="0" applyFont="1"/>
    <xf numFmtId="0" fontId="0" fillId="0" borderId="0" xfId="0" applyFill="1"/>
    <xf numFmtId="0" fontId="4" fillId="0" borderId="0" xfId="0" applyFont="1" applyFill="1"/>
    <xf numFmtId="0" fontId="5" fillId="0" borderId="0" xfId="0" applyFont="1" applyFill="1"/>
    <xf numFmtId="0" fontId="0" fillId="0" borderId="0" xfId="0" applyFill="1" applyAlignment="1">
      <alignment horizontal="left" vertical="center"/>
    </xf>
    <xf numFmtId="0" fontId="1"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xf numFmtId="0" fontId="1" fillId="0" borderId="0" xfId="0" applyFont="1"/>
    <xf numFmtId="0" fontId="1" fillId="0" borderId="0" xfId="0" applyFont="1" applyFill="1"/>
    <xf numFmtId="0" fontId="6" fillId="0" borderId="0" xfId="0" applyFont="1" applyFill="1" applyBorder="1"/>
    <xf numFmtId="0" fontId="6" fillId="0" borderId="0" xfId="0" applyFont="1" applyFill="1" applyBorder="1" applyAlignment="1">
      <alignment horizontal="left" vertical="center"/>
    </xf>
    <xf numFmtId="0" fontId="1" fillId="0" borderId="0" xfId="0" applyFont="1" applyFill="1" applyBorder="1" applyAlignment="1">
      <alignment horizontal="left" vertical="center"/>
    </xf>
    <xf numFmtId="49" fontId="2" fillId="0" borderId="0" xfId="0" applyNumberFormat="1" applyFont="1" applyFill="1" applyBorder="1"/>
    <xf numFmtId="0" fontId="2" fillId="0" borderId="0" xfId="0" applyFont="1" applyFill="1" applyBorder="1" applyAlignment="1">
      <alignment horizontal="left" vertical="center"/>
    </xf>
    <xf numFmtId="0" fontId="2" fillId="0" borderId="0" xfId="0" applyFont="1" applyFill="1" applyBorder="1"/>
    <xf numFmtId="0" fontId="2" fillId="0" borderId="0" xfId="0" applyFont="1" applyBorder="1"/>
    <xf numFmtId="0" fontId="10" fillId="0" borderId="0" xfId="1" applyFont="1" applyFill="1" applyBorder="1" applyAlignment="1">
      <alignment horizontal="left" vertical="center"/>
    </xf>
    <xf numFmtId="49" fontId="0" fillId="2" borderId="0" xfId="0" applyNumberFormat="1" applyFill="1" applyBorder="1"/>
    <xf numFmtId="0" fontId="0" fillId="2" borderId="0" xfId="0" applyFill="1" applyBorder="1" applyAlignment="1">
      <alignment horizontal="left" vertical="center"/>
    </xf>
    <xf numFmtId="0" fontId="0" fillId="2" borderId="0" xfId="0" applyFill="1" applyBorder="1"/>
    <xf numFmtId="49" fontId="2" fillId="2" borderId="0" xfId="0" applyNumberFormat="1" applyFont="1" applyFill="1" applyBorder="1"/>
    <xf numFmtId="0" fontId="2" fillId="2" borderId="0" xfId="0" applyFont="1" applyFill="1" applyBorder="1" applyAlignment="1">
      <alignment horizontal="left" vertical="center"/>
    </xf>
    <xf numFmtId="0" fontId="2" fillId="2" borderId="0" xfId="0" applyFont="1" applyFill="1" applyBorder="1"/>
    <xf numFmtId="49" fontId="9" fillId="0" borderId="0" xfId="0" applyNumberFormat="1" applyFont="1" applyFill="1"/>
    <xf numFmtId="0" fontId="3" fillId="0" borderId="0" xfId="0" applyFont="1" applyFill="1"/>
    <xf numFmtId="0" fontId="1" fillId="2" borderId="0" xfId="0" applyFont="1" applyFill="1" applyBorder="1" applyAlignment="1">
      <alignment horizontal="left" vertical="center"/>
    </xf>
    <xf numFmtId="0" fontId="2" fillId="0" borderId="0" xfId="1" applyFont="1" applyFill="1" applyBorder="1" applyAlignment="1">
      <alignment horizontal="left" vertical="center"/>
    </xf>
    <xf numFmtId="0" fontId="2" fillId="0" borderId="0" xfId="0" applyFont="1" applyFill="1" applyAlignment="1">
      <alignment horizontal="left" vertical="center" wrapText="1"/>
    </xf>
    <xf numFmtId="0" fontId="0" fillId="0" borderId="0" xfId="0" applyBorder="1"/>
    <xf numFmtId="0" fontId="0" fillId="2" borderId="0" xfId="0" applyFill="1" applyBorder="1" applyAlignment="1">
      <alignment horizontal="left" vertical="center" wrapText="1"/>
    </xf>
    <xf numFmtId="0" fontId="2" fillId="0"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Fill="1" applyAlignment="1">
      <alignment horizontal="left" vertical="center" wrapText="1"/>
    </xf>
    <xf numFmtId="0" fontId="0" fillId="0" borderId="0" xfId="0" applyAlignment="1">
      <alignment wrapText="1"/>
    </xf>
    <xf numFmtId="49" fontId="0" fillId="0" borderId="0" xfId="0" applyNumberFormat="1" applyFill="1" applyBorder="1"/>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Fill="1" applyBorder="1"/>
    <xf numFmtId="0" fontId="0" fillId="0" borderId="12" xfId="0" applyBorder="1"/>
    <xf numFmtId="0" fontId="0" fillId="0" borderId="0" xfId="0"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8" fillId="0" borderId="0" xfId="0" applyFont="1" applyFill="1" applyBorder="1" applyAlignment="1">
      <alignment horizontal="left" vertical="center"/>
    </xf>
    <xf numFmtId="0" fontId="8" fillId="0" borderId="0" xfId="0" applyFont="1" applyFill="1" applyBorder="1"/>
    <xf numFmtId="0" fontId="8" fillId="2" borderId="0" xfId="0" applyFont="1" applyFill="1" applyBorder="1" applyAlignment="1">
      <alignment horizontal="left" vertical="center"/>
    </xf>
    <xf numFmtId="0" fontId="2" fillId="0" borderId="0" xfId="1" applyFont="1" applyFill="1" applyBorder="1" applyAlignment="1">
      <alignment vertical="center"/>
    </xf>
    <xf numFmtId="0" fontId="7" fillId="0" borderId="0" xfId="1" applyFill="1" applyBorder="1"/>
    <xf numFmtId="0" fontId="1" fillId="0" borderId="0" xfId="0" applyFont="1" applyFill="1" applyBorder="1"/>
    <xf numFmtId="0" fontId="11" fillId="0" borderId="4" xfId="0" applyFont="1" applyFill="1" applyBorder="1"/>
    <xf numFmtId="0" fontId="11" fillId="0" borderId="1"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0" xfId="0" applyFont="1" applyFill="1"/>
    <xf numFmtId="0" fontId="6" fillId="0" borderId="3" xfId="0" applyFont="1" applyFill="1" applyBorder="1" applyAlignment="1">
      <alignment horizontal="left" vertical="center"/>
    </xf>
    <xf numFmtId="49" fontId="0" fillId="2" borderId="6" xfId="0" applyNumberFormat="1" applyFill="1" applyBorder="1"/>
    <xf numFmtId="0" fontId="0" fillId="2" borderId="7" xfId="0" applyFill="1" applyBorder="1" applyAlignment="1">
      <alignment horizontal="left" vertical="center"/>
    </xf>
    <xf numFmtId="0" fontId="0" fillId="2" borderId="7" xfId="0" applyFill="1" applyBorder="1" applyAlignment="1">
      <alignment horizontal="left" vertical="center" wrapText="1"/>
    </xf>
    <xf numFmtId="0" fontId="0" fillId="2" borderId="7" xfId="0" applyFill="1" applyBorder="1"/>
    <xf numFmtId="0" fontId="2" fillId="2" borderId="8" xfId="0" applyFont="1" applyFill="1" applyBorder="1" applyAlignment="1">
      <alignment horizontal="left" vertical="center" wrapText="1"/>
    </xf>
    <xf numFmtId="49" fontId="0" fillId="0" borderId="9" xfId="0" applyNumberFormat="1" applyFill="1" applyBorder="1"/>
    <xf numFmtId="0" fontId="2" fillId="0" borderId="10" xfId="0" applyFont="1" applyFill="1" applyBorder="1" applyAlignment="1">
      <alignment horizontal="left" vertical="center" wrapText="1"/>
    </xf>
    <xf numFmtId="49" fontId="0" fillId="2" borderId="9" xfId="0" applyNumberFormat="1" applyFill="1" applyBorder="1"/>
    <xf numFmtId="0" fontId="2" fillId="2" borderId="10" xfId="0" applyFont="1" applyFill="1" applyBorder="1" applyAlignment="1">
      <alignment horizontal="left" vertical="center" wrapText="1"/>
    </xf>
    <xf numFmtId="49" fontId="0" fillId="0" borderId="9" xfId="0" applyNumberFormat="1" applyBorder="1"/>
    <xf numFmtId="0" fontId="2" fillId="2" borderId="9" xfId="0" applyFont="1" applyFill="1" applyBorder="1"/>
    <xf numFmtId="49" fontId="0" fillId="0" borderId="11" xfId="0" applyNumberFormat="1" applyFill="1" applyBorder="1"/>
    <xf numFmtId="0" fontId="0" fillId="0" borderId="12" xfId="0" applyBorder="1" applyAlignment="1">
      <alignment horizontal="left" vertical="center"/>
    </xf>
    <xf numFmtId="0" fontId="0" fillId="0" borderId="12" xfId="0" applyBorder="1" applyAlignment="1">
      <alignment horizontal="left" vertical="center" wrapText="1"/>
    </xf>
    <xf numFmtId="0" fontId="2" fillId="0" borderId="13" xfId="0" applyFont="1" applyFill="1" applyBorder="1" applyAlignment="1">
      <alignment horizontal="left" vertical="center" wrapText="1"/>
    </xf>
    <xf numFmtId="0" fontId="11" fillId="0" borderId="17" xfId="0" applyFont="1" applyFill="1" applyBorder="1"/>
    <xf numFmtId="49" fontId="2" fillId="0" borderId="9" xfId="0" applyNumberFormat="1" applyFont="1" applyFill="1" applyBorder="1"/>
    <xf numFmtId="0" fontId="0" fillId="0" borderId="12" xfId="0" applyFill="1" applyBorder="1" applyAlignment="1">
      <alignment horizontal="left" vertical="center"/>
    </xf>
    <xf numFmtId="0" fontId="0" fillId="0" borderId="12" xfId="0" applyFill="1" applyBorder="1" applyAlignment="1">
      <alignment horizontal="left" vertical="center" wrapText="1"/>
    </xf>
    <xf numFmtId="0" fontId="0" fillId="0" borderId="12" xfId="0" applyFill="1" applyBorder="1"/>
    <xf numFmtId="49" fontId="2" fillId="2" borderId="9" xfId="0" applyNumberFormat="1" applyFont="1" applyFill="1" applyBorder="1"/>
    <xf numFmtId="0" fontId="7" fillId="0" borderId="0" xfId="1" applyBorder="1" applyAlignment="1">
      <alignment horizontal="left" vertical="center"/>
    </xf>
    <xf numFmtId="0" fontId="1" fillId="2" borderId="0" xfId="0" applyFont="1" applyFill="1" applyBorder="1"/>
    <xf numFmtId="0" fontId="2" fillId="0" borderId="9" xfId="0" applyFont="1" applyFill="1" applyBorder="1"/>
    <xf numFmtId="0" fontId="3" fillId="0" borderId="0" xfId="0" applyFont="1" applyFill="1" applyBorder="1"/>
    <xf numFmtId="49" fontId="0" fillId="2" borderId="11" xfId="0" applyNumberFormat="1" applyFill="1" applyBorder="1"/>
    <xf numFmtId="0" fontId="0" fillId="2" borderId="12" xfId="0" applyFill="1" applyBorder="1" applyAlignment="1">
      <alignment horizontal="left" vertical="center"/>
    </xf>
    <xf numFmtId="0" fontId="0" fillId="2" borderId="12" xfId="0" applyFill="1" applyBorder="1" applyAlignment="1">
      <alignment horizontal="left" vertical="center" wrapText="1"/>
    </xf>
    <xf numFmtId="0" fontId="0" fillId="2" borderId="12" xfId="0" applyFill="1" applyBorder="1"/>
    <xf numFmtId="0" fontId="2" fillId="2" borderId="13" xfId="0" applyFont="1" applyFill="1" applyBorder="1" applyAlignment="1">
      <alignment horizontal="left" vertical="center" wrapText="1"/>
    </xf>
    <xf numFmtId="0" fontId="2" fillId="0" borderId="9" xfId="0" applyFont="1" applyBorder="1"/>
    <xf numFmtId="0" fontId="11" fillId="0" borderId="5"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wrapText="1"/>
    </xf>
    <xf numFmtId="0" fontId="2" fillId="2" borderId="12" xfId="0" applyFont="1" applyFill="1" applyBorder="1" applyAlignment="1">
      <alignment horizontal="left" vertical="center" wrapText="1"/>
    </xf>
    <xf numFmtId="0" fontId="2" fillId="0" borderId="0" xfId="0" applyFont="1" applyAlignment="1">
      <alignment wrapText="1"/>
    </xf>
    <xf numFmtId="49" fontId="12" fillId="5" borderId="14" xfId="0" applyNumberFormat="1" applyFont="1" applyFill="1" applyBorder="1" applyAlignment="1">
      <alignment horizontal="center"/>
    </xf>
    <xf numFmtId="49" fontId="12" fillId="5" borderId="15" xfId="0" applyNumberFormat="1" applyFont="1" applyFill="1" applyBorder="1" applyAlignment="1">
      <alignment horizontal="center"/>
    </xf>
    <xf numFmtId="49" fontId="12" fillId="5" borderId="16" xfId="0" applyNumberFormat="1" applyFont="1" applyFill="1" applyBorder="1" applyAlignment="1">
      <alignment horizontal="center"/>
    </xf>
    <xf numFmtId="0" fontId="12" fillId="3" borderId="14" xfId="0" applyFont="1" applyFill="1" applyBorder="1" applyAlignment="1">
      <alignment horizontal="center"/>
    </xf>
    <xf numFmtId="0" fontId="12" fillId="3" borderId="15" xfId="0" applyFont="1" applyFill="1" applyBorder="1" applyAlignment="1">
      <alignment horizontal="center"/>
    </xf>
    <xf numFmtId="0" fontId="12" fillId="3" borderId="16" xfId="0" applyFont="1" applyFill="1" applyBorder="1" applyAlignment="1">
      <alignment horizontal="center"/>
    </xf>
    <xf numFmtId="49" fontId="12" fillId="4" borderId="14" xfId="0" applyNumberFormat="1" applyFont="1" applyFill="1" applyBorder="1" applyAlignment="1">
      <alignment horizontal="center"/>
    </xf>
    <xf numFmtId="49" fontId="12" fillId="4" borderId="15" xfId="0" applyNumberFormat="1" applyFont="1" applyFill="1" applyBorder="1" applyAlignment="1">
      <alignment horizontal="center"/>
    </xf>
    <xf numFmtId="49" fontId="12" fillId="4" borderId="16" xfId="0" applyNumberFormat="1" applyFont="1" applyFill="1" applyBorder="1" applyAlignment="1">
      <alignment horizontal="center"/>
    </xf>
    <xf numFmtId="49" fontId="12" fillId="4" borderId="11" xfId="0" applyNumberFormat="1" applyFont="1" applyFill="1" applyBorder="1" applyAlignment="1">
      <alignment horizontal="center"/>
    </xf>
    <xf numFmtId="49" fontId="12" fillId="4" borderId="12" xfId="0" applyNumberFormat="1" applyFont="1" applyFill="1" applyBorder="1" applyAlignment="1">
      <alignment horizontal="center"/>
    </xf>
    <xf numFmtId="49" fontId="12" fillId="4" borderId="13" xfId="0" applyNumberFormat="1" applyFont="1" applyFill="1" applyBorder="1" applyAlignment="1">
      <alignment horizontal="center"/>
    </xf>
  </cellXfs>
  <cellStyles count="2">
    <cellStyle name="Hyperlink" xfId="1" builtinId="8"/>
    <cellStyle name="Normal" xfId="0" builtinId="0"/>
  </cellStyles>
  <dxfs count="206">
    <dxf>
      <font>
        <b val="0"/>
        <i val="0"/>
        <strike val="0"/>
        <condense val="0"/>
        <extend val="0"/>
        <outline val="0"/>
        <shadow val="0"/>
        <u val="none"/>
        <vertAlign val="baseline"/>
        <sz val="11"/>
        <color auto="1"/>
        <name val="Calibri"/>
        <scheme val="minor"/>
      </font>
      <fill>
        <patternFill patternType="solid">
          <fgColor indexed="64"/>
          <bgColor theme="4" tint="0.79998168889431442"/>
        </patternFill>
      </fill>
      <alignment horizontal="left" vertical="center" textRotation="0" wrapText="1" indent="0" justifyLastLine="0" shrinkToFit="0" readingOrder="0"/>
      <border diagonalUp="0" diagonalDown="0">
        <left/>
        <right style="medium">
          <color indexed="64"/>
        </right>
        <top/>
        <bottom/>
        <vertical/>
        <horizontal/>
      </border>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1"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4" tint="0.79998168889431442"/>
        </patternFill>
      </fill>
      <alignment horizontal="left" vertical="center" textRotation="0" wrapText="1"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numFmt numFmtId="30" formatCode="@"/>
      <fill>
        <patternFill patternType="solid">
          <fgColor indexed="64"/>
          <bgColor theme="4" tint="0.79998168889431442"/>
        </patternFill>
      </fill>
      <border diagonalUp="0" diagonalDown="0">
        <left style="medium">
          <color indexed="64"/>
        </left>
        <right/>
        <top/>
        <bottom/>
        <vertical/>
        <horizontal/>
      </border>
    </dxf>
    <dxf>
      <fill>
        <patternFill patternType="solid">
          <fgColor indexed="64"/>
          <bgColor theme="4" tint="0.79998168889431442"/>
        </patternFill>
      </fill>
      <alignment horizontal="left" vertical="center"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Calibri"/>
        <scheme val="minor"/>
      </font>
      <fill>
        <patternFill patternType="solid">
          <fgColor indexed="64"/>
          <bgColor theme="4" tint="0.79998168889431442"/>
        </patternFill>
      </fill>
      <alignment horizontal="left" vertical="center" textRotation="0" wrapText="1" indent="0" justifyLastLine="0" shrinkToFit="0" readingOrder="0"/>
      <border diagonalUp="0" diagonalDown="0">
        <left/>
        <right style="medium">
          <color indexed="64"/>
        </right>
        <top/>
        <bottom/>
        <vertical/>
        <horizontal/>
      </border>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1"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4" tint="0.79998168889431442"/>
        </patternFill>
      </fill>
      <alignment horizontal="left" vertical="center" textRotation="0" wrapText="1"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numFmt numFmtId="30" formatCode="@"/>
      <fill>
        <patternFill patternType="solid">
          <fgColor indexed="64"/>
          <bgColor theme="4" tint="0.79998168889431442"/>
        </patternFill>
      </fill>
      <border diagonalUp="0" diagonalDown="0">
        <left style="medium">
          <color indexed="64"/>
        </left>
        <right/>
        <top/>
        <bottom/>
        <vertical/>
        <horizontal/>
      </border>
    </dxf>
    <dxf>
      <fill>
        <patternFill patternType="solid">
          <fgColor indexed="64"/>
          <bgColor theme="4" tint="0.79998168889431442"/>
        </patternFill>
      </fill>
      <alignment horizontal="left" vertical="center"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style="medium">
          <color indexed="64"/>
        </right>
        <top/>
        <bottom/>
        <vertical/>
        <horizontal/>
      </border>
    </dxf>
    <dxf>
      <alignment textRotation="0" wrapText="1" indent="0" justifyLastLine="0" shrinkToFit="0" readingOrder="0"/>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dxf>
    <dxf>
      <numFmt numFmtId="30" formatCode="@"/>
      <fill>
        <patternFill patternType="none">
          <fgColor indexed="64"/>
          <bgColor indexed="65"/>
        </patternFill>
      </fill>
      <border diagonalUp="0" diagonalDown="0">
        <left style="medium">
          <color indexed="64"/>
        </left>
        <right/>
        <top/>
        <bottom/>
        <vertical/>
        <horizontal/>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style="medium">
          <color indexed="64"/>
        </right>
        <top/>
        <bottom/>
        <vertical/>
        <horizontal/>
      </border>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dxf>
    <dxf>
      <fill>
        <patternFill patternType="none">
          <fgColor indexed="64"/>
          <bgColor indexed="65"/>
        </patternFill>
      </fill>
      <alignment horizontal="left" vertical="center" textRotation="0" wrapText="0" indent="0" justifyLastLine="0" shrinkToFit="0" readingOrder="0"/>
    </dxf>
    <dxf>
      <numFmt numFmtId="30" formatCode="@"/>
      <fill>
        <patternFill patternType="none">
          <fgColor indexed="64"/>
          <bgColor indexed="65"/>
        </patternFill>
      </fill>
      <border diagonalUp="0" diagonalDown="0">
        <left style="medium">
          <color indexed="64"/>
        </left>
        <right/>
        <top/>
        <bottom/>
        <vertical/>
        <horizontal/>
      </border>
    </dxf>
    <dxf>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style="medium">
          <color indexed="64"/>
        </right>
        <top/>
        <bottom/>
        <vertical/>
        <horizontal/>
      </border>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dxf>
    <dxf>
      <alignment horizontal="left" vertical="center" textRotation="0" wrapText="0" indent="0" justifyLastLine="0" shrinkToFit="0" readingOrder="0"/>
    </dxf>
    <dxf>
      <numFmt numFmtId="30" formatCode="@"/>
      <fill>
        <patternFill patternType="none">
          <fgColor indexed="64"/>
          <bgColor indexed="65"/>
        </patternFill>
      </fill>
      <border diagonalUp="0" diagonalDown="0">
        <left style="medium">
          <color indexed="64"/>
        </left>
        <right/>
        <top/>
        <bottom/>
        <vertical/>
        <horizontal/>
      </border>
    </dxf>
    <dxf>
      <alignment horizontal="left" vertical="center"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0" indent="0" justifyLastLine="0" shrinkToFit="0" readingOrder="0"/>
    </dxf>
    <dxf>
      <numFmt numFmtId="30" formatCode="@"/>
      <fill>
        <patternFill patternType="none">
          <fgColor indexed="64"/>
          <bgColor indexed="65"/>
        </patternFill>
      </fill>
    </dxf>
    <dxf>
      <border diagonalUp="0" diagonalDown="0">
        <left style="medium">
          <color indexed="64"/>
        </left>
        <right style="medium">
          <color indexed="64"/>
        </right>
        <top style="medium">
          <color indexed="64"/>
        </top>
        <bottom style="medium">
          <color indexed="64"/>
        </bottom>
      </border>
    </dxf>
    <dxf>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dxf>
    <dxf>
      <alignment horizontal="left" vertical="center" textRotation="0" wrapText="0" indent="0" justifyLastLine="0" shrinkToFit="0" readingOrder="0"/>
    </dxf>
    <dxf>
      <numFmt numFmtId="30" formatCode="@"/>
      <fill>
        <patternFill patternType="none">
          <fgColor indexed="64"/>
          <bgColor indexed="65"/>
        </patternFill>
      </fill>
    </dxf>
    <dxf>
      <border diagonalUp="0" diagonalDown="0">
        <left style="medium">
          <color indexed="64"/>
        </left>
        <right style="medium">
          <color indexed="64"/>
        </right>
        <top style="medium">
          <color indexed="64"/>
        </top>
        <bottom style="medium">
          <color indexed="64"/>
        </bottom>
      </border>
    </dxf>
    <dxf>
      <alignment horizontal="left" vertical="center"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Calibri"/>
        <scheme val="minor"/>
      </font>
      <fill>
        <patternFill patternType="solid">
          <fgColor indexed="64"/>
          <bgColor theme="4" tint="0.79998168889431442"/>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2275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AC26" totalsRowShown="0" headerRowDxfId="205" dataDxfId="204" tableBorderDxfId="203">
  <autoFilter ref="A2:AC26" xr:uid="{00000000-0009-0000-0100-000001000000}"/>
  <sortState xmlns:xlrd2="http://schemas.microsoft.com/office/spreadsheetml/2017/richdata2" ref="A3:AC26">
    <sortCondition ref="A2:A26"/>
  </sortState>
  <tableColumns count="29">
    <tableColumn id="1" xr3:uid="{00000000-0010-0000-0000-000001000000}" name="Group ID"/>
    <tableColumn id="2" xr3:uid="{00000000-0010-0000-0000-000002000000}" name="Format" dataDxfId="202"/>
    <tableColumn id="3" xr3:uid="{00000000-0010-0000-0000-000003000000}" name="Presentation Track" dataDxfId="201"/>
    <tableColumn id="4" xr3:uid="{00000000-0010-0000-0000-000004000000}" name="Presentation Title" dataDxfId="200"/>
    <tableColumn id="5" xr3:uid="{00000000-0010-0000-0000-000005000000}" name="Zoom / Socio Title" dataDxfId="199"/>
    <tableColumn id="6" xr3:uid="{00000000-0010-0000-0000-000006000000}" name="Abstract" dataDxfId="198"/>
    <tableColumn id="7" xr3:uid="{00000000-0010-0000-0000-000007000000}" name="Presenter 1 First Name" dataDxfId="197"/>
    <tableColumn id="8" xr3:uid="{00000000-0010-0000-0000-000008000000}" name="Presenter 1 Last Name" dataDxfId="196"/>
    <tableColumn id="9" xr3:uid="{00000000-0010-0000-0000-000009000000}" name="Presenter 1 Full" dataDxfId="195">
      <calculatedColumnFormula>G3&amp;" "&amp;H3</calculatedColumnFormula>
    </tableColumn>
    <tableColumn id="10" xr3:uid="{00000000-0010-0000-0000-00000A000000}" name="Co-Presenter 1 First Name" dataDxfId="194"/>
    <tableColumn id="11" xr3:uid="{00000000-0010-0000-0000-00000B000000}" name="Co-Presenter 1 Last Name" dataDxfId="193"/>
    <tableColumn id="12" xr3:uid="{00000000-0010-0000-0000-00000C000000}" name="Co-Presenter 1 Full" dataDxfId="192">
      <calculatedColumnFormula>J3&amp;" "&amp;K3</calculatedColumnFormula>
    </tableColumn>
    <tableColumn id="13" xr3:uid="{00000000-0010-0000-0000-00000D000000}" name="Co-Presenter 2 First Name"/>
    <tableColumn id="14" xr3:uid="{00000000-0010-0000-0000-00000E000000}" name="Co-Presenter 2 Last Name"/>
    <tableColumn id="15" xr3:uid="{00000000-0010-0000-0000-00000F000000}" name="Co-Presenter 2 Full" dataDxfId="191">
      <calculatedColumnFormula>M3&amp;" "&amp;N3</calculatedColumnFormula>
    </tableColumn>
    <tableColumn id="16" xr3:uid="{00000000-0010-0000-0000-000010000000}" name="Co-Presenter 3 First Name" dataDxfId="190"/>
    <tableColumn id="17" xr3:uid="{00000000-0010-0000-0000-000011000000}" name="Co-Presenter 3 Last Name" dataDxfId="189"/>
    <tableColumn id="18" xr3:uid="{00000000-0010-0000-0000-000012000000}" name="Co-Presenter 3 Full" dataDxfId="188">
      <calculatedColumnFormula>P3&amp;" "&amp;Q3</calculatedColumnFormula>
    </tableColumn>
    <tableColumn id="19" xr3:uid="{00000000-0010-0000-0000-000013000000}" name="Co-Presenter 4 First Name" dataDxfId="187"/>
    <tableColumn id="20" xr3:uid="{00000000-0010-0000-0000-000014000000}" name="Co-Presenter 4 Last Name" dataDxfId="186"/>
    <tableColumn id="21" xr3:uid="{00000000-0010-0000-0000-000015000000}" name="Co-Presenter 4 Full" dataDxfId="185">
      <calculatedColumnFormula>S3&amp;" "&amp;T3</calculatedColumnFormula>
    </tableColumn>
    <tableColumn id="22" xr3:uid="{00000000-0010-0000-0000-000016000000}" name="Co-Presenter 5 First Name" dataDxfId="184"/>
    <tableColumn id="23" xr3:uid="{00000000-0010-0000-0000-000017000000}" name="Co-Presenter 5 Last Name" dataDxfId="183"/>
    <tableColumn id="24" xr3:uid="{00000000-0010-0000-0000-000018000000}" name="Co-Presenter 5 Full" dataDxfId="182"/>
    <tableColumn id="25" xr3:uid="{00000000-0010-0000-0000-000019000000}" name="Co-Presenter 6 First Name" dataDxfId="181"/>
    <tableColumn id="26" xr3:uid="{00000000-0010-0000-0000-00001A000000}" name="Co-Presenter 6 Last Name" dataDxfId="180"/>
    <tableColumn id="27" xr3:uid="{00000000-0010-0000-0000-00001B000000}" name="Co-Presenter 6 Full" dataDxfId="179"/>
    <tableColumn id="28" xr3:uid="{00000000-0010-0000-0000-00001C000000}" name="Tech Needs" dataDxfId="178"/>
    <tableColumn id="29" xr3:uid="{00000000-0010-0000-0000-00001D000000}" name="Presenters" dataDxfId="177">
      <calculatedColumnFormula>+CONCATENATE(Table1[[#This Row],[Presenter 1 Full]]," ",CHAR(10),L3," ",CHAR(10),O3," ",CHAR(10),R3," ",CHAR(10),U3," ",CHAR(10),X3," ",CHAR(10),AA3," ")</calculatedColumnFormula>
    </tableColumn>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8:AC49" totalsRowShown="0" headerRowDxfId="176" dataDxfId="175" tableBorderDxfId="174">
  <autoFilter ref="A28:AC49" xr:uid="{00000000-0009-0000-0100-000002000000}"/>
  <tableColumns count="29">
    <tableColumn id="1" xr3:uid="{00000000-0010-0000-0100-000001000000}" name="Group ID" dataDxfId="173"/>
    <tableColumn id="2" xr3:uid="{00000000-0010-0000-0100-000002000000}" name="Presentation Format" dataDxfId="172"/>
    <tableColumn id="3" xr3:uid="{00000000-0010-0000-0100-000003000000}" name="Presentation Track" dataDxfId="171"/>
    <tableColumn id="4" xr3:uid="{00000000-0010-0000-0100-000004000000}" name="Presentation Title" dataDxfId="170"/>
    <tableColumn id="5" xr3:uid="{00000000-0010-0000-0100-000005000000}" name="Zoom / Socio Title" dataDxfId="169"/>
    <tableColumn id="6" xr3:uid="{00000000-0010-0000-0100-000006000000}" name="Abstract" dataDxfId="168"/>
    <tableColumn id="7" xr3:uid="{00000000-0010-0000-0100-000007000000}" name="Presenter 1 First Name" dataDxfId="167"/>
    <tableColumn id="8" xr3:uid="{00000000-0010-0000-0100-000008000000}" name="Presenter 1 Last Name" dataDxfId="166"/>
    <tableColumn id="9" xr3:uid="{00000000-0010-0000-0100-000009000000}" name="Presenter 1 Full">
      <calculatedColumnFormula>G29&amp;" "&amp;H29</calculatedColumnFormula>
    </tableColumn>
    <tableColumn id="10" xr3:uid="{00000000-0010-0000-0100-00000A000000}" name="Co-Presenter 1 First Name" dataDxfId="165"/>
    <tableColumn id="11" xr3:uid="{00000000-0010-0000-0100-00000B000000}" name="Co-Presenter 1 Last Name" dataDxfId="164"/>
    <tableColumn id="12" xr3:uid="{00000000-0010-0000-0100-00000C000000}" name="Co-Presenter 1 Full">
      <calculatedColumnFormula>J29&amp;" "&amp;K29</calculatedColumnFormula>
    </tableColumn>
    <tableColumn id="13" xr3:uid="{00000000-0010-0000-0100-00000D000000}" name="Co-Presenter 2 First Name" dataDxfId="163"/>
    <tableColumn id="14" xr3:uid="{00000000-0010-0000-0100-00000E000000}" name="Co-Presenter 2 Last Name" dataDxfId="162"/>
    <tableColumn id="15" xr3:uid="{00000000-0010-0000-0100-00000F000000}" name="Co-Presenter 2 Full">
      <calculatedColumnFormula>M29&amp;" "&amp;N29</calculatedColumnFormula>
    </tableColumn>
    <tableColumn id="16" xr3:uid="{00000000-0010-0000-0100-000010000000}" name="Co-Presenter 3 First Name" dataDxfId="161"/>
    <tableColumn id="17" xr3:uid="{00000000-0010-0000-0100-000011000000}" name="Co-Presenter 3 Last Name" dataDxfId="160"/>
    <tableColumn id="18" xr3:uid="{00000000-0010-0000-0100-000012000000}" name="Co-Presenter 3 Full">
      <calculatedColumnFormula>P29&amp;" "&amp;Q29</calculatedColumnFormula>
    </tableColumn>
    <tableColumn id="19" xr3:uid="{00000000-0010-0000-0100-000013000000}" name="Co-Presenter 4 First Name"/>
    <tableColumn id="20" xr3:uid="{00000000-0010-0000-0100-000014000000}" name="Co-Presenter 4 Last Name"/>
    <tableColumn id="21" xr3:uid="{00000000-0010-0000-0100-000015000000}" name="Co-Presenter 4 Full">
      <calculatedColumnFormula>S29&amp;" "&amp;T29</calculatedColumnFormula>
    </tableColumn>
    <tableColumn id="22" xr3:uid="{00000000-0010-0000-0100-000016000000}" name="Co-Presenter 5 First Name" dataDxfId="159"/>
    <tableColumn id="23" xr3:uid="{00000000-0010-0000-0100-000017000000}" name="Co-Presenter 5 Last Name" dataDxfId="158"/>
    <tableColumn id="24" xr3:uid="{00000000-0010-0000-0100-000018000000}" name="Co-Presenter 5 Full" dataDxfId="157"/>
    <tableColumn id="25" xr3:uid="{00000000-0010-0000-0100-000019000000}" name="Co-Presenter 6 First Name" dataDxfId="156"/>
    <tableColumn id="26" xr3:uid="{00000000-0010-0000-0100-00001A000000}" name="Co-Presenter 6 Last Name" dataDxfId="155"/>
    <tableColumn id="27" xr3:uid="{00000000-0010-0000-0100-00001B000000}" name="Co-Presenter 6 Full" dataDxfId="154"/>
    <tableColumn id="28" xr3:uid="{00000000-0010-0000-0100-00001C000000}" name="Tech Needs" dataDxfId="153"/>
    <tableColumn id="29" xr3:uid="{00000000-0010-0000-0100-00001D000000}" name="Presenters" dataDxfId="152">
      <calculatedColumnFormula>+CONCATENATE(Table2[[#This Row],[Presenter 1 Full]]," ",CHAR(10),L29," ",CHAR(10),O29," ",CHAR(10),R29," ",CHAR(10),U29," ",CHAR(10),X29," ",CHAR(10),AA29," ")</calculatedColumnFormula>
    </tableColumn>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51:AC77" totalsRowShown="0" headerRowDxfId="151" dataDxfId="150" tableBorderDxfId="149">
  <autoFilter ref="A51:AC77" xr:uid="{00000000-0009-0000-0100-000003000000}"/>
  <tableColumns count="29">
    <tableColumn id="1" xr3:uid="{00000000-0010-0000-0200-000001000000}" name="Group ID" dataDxfId="148"/>
    <tableColumn id="2" xr3:uid="{00000000-0010-0000-0200-000002000000}" name="Presentation Format" dataDxfId="147"/>
    <tableColumn id="3" xr3:uid="{00000000-0010-0000-0200-000003000000}" name="Presentation Track" dataDxfId="146"/>
    <tableColumn id="4" xr3:uid="{00000000-0010-0000-0200-000004000000}" name="Presentation Title" dataDxfId="145"/>
    <tableColumn id="5" xr3:uid="{00000000-0010-0000-0200-000005000000}" name="Zoom / Socio Title" dataDxfId="144"/>
    <tableColumn id="6" xr3:uid="{00000000-0010-0000-0200-000006000000}" name="Abstract" dataDxfId="143"/>
    <tableColumn id="7" xr3:uid="{00000000-0010-0000-0200-000007000000}" name="Presenter 1 First Name" dataDxfId="142"/>
    <tableColumn id="8" xr3:uid="{00000000-0010-0000-0200-000008000000}" name="Presenter 1 Last Name" dataDxfId="141"/>
    <tableColumn id="9" xr3:uid="{00000000-0010-0000-0200-000009000000}" name="Presenter 1 Full" dataDxfId="140">
      <calculatedColumnFormula>G52&amp;" "&amp;H52</calculatedColumnFormula>
    </tableColumn>
    <tableColumn id="10" xr3:uid="{00000000-0010-0000-0200-00000A000000}" name="Co-Presenter 1 First Name" dataDxfId="139"/>
    <tableColumn id="11" xr3:uid="{00000000-0010-0000-0200-00000B000000}" name="Co-Presenter 1 Last Name" dataDxfId="138"/>
    <tableColumn id="12" xr3:uid="{00000000-0010-0000-0200-00000C000000}" name="Co-Presenter 1 Full" dataDxfId="137">
      <calculatedColumnFormula>J52&amp;" "&amp;K52</calculatedColumnFormula>
    </tableColumn>
    <tableColumn id="13" xr3:uid="{00000000-0010-0000-0200-00000D000000}" name="Co-Presenter 2 First Name" dataDxfId="136"/>
    <tableColumn id="14" xr3:uid="{00000000-0010-0000-0200-00000E000000}" name="Co-Presenter 2 Last Name" dataDxfId="135"/>
    <tableColumn id="15" xr3:uid="{00000000-0010-0000-0200-00000F000000}" name="Co-Presenter 2 Full" dataDxfId="134">
      <calculatedColumnFormula>M52&amp;" "&amp;N52</calculatedColumnFormula>
    </tableColumn>
    <tableColumn id="16" xr3:uid="{00000000-0010-0000-0200-000010000000}" name="Co-Presenter 3 First Name"/>
    <tableColumn id="17" xr3:uid="{00000000-0010-0000-0200-000011000000}" name="Co-Presenter 3 Last Name"/>
    <tableColumn id="18" xr3:uid="{00000000-0010-0000-0200-000012000000}" name="Co-Presenter 3 Full" dataDxfId="133">
      <calculatedColumnFormula>P52&amp;" "&amp;Q52</calculatedColumnFormula>
    </tableColumn>
    <tableColumn id="19" xr3:uid="{00000000-0010-0000-0200-000013000000}" name="Co-Presenter 4 First Name" dataDxfId="132"/>
    <tableColumn id="20" xr3:uid="{00000000-0010-0000-0200-000014000000}" name="Co-Presenter 4 Last Name" dataDxfId="131"/>
    <tableColumn id="21" xr3:uid="{00000000-0010-0000-0200-000015000000}" name="Co-Presenter 4 Full" dataDxfId="130">
      <calculatedColumnFormula>S52&amp;" "&amp;T52</calculatedColumnFormula>
    </tableColumn>
    <tableColumn id="22" xr3:uid="{00000000-0010-0000-0200-000016000000}" name="Co-Presenter 5 First Name" dataDxfId="129"/>
    <tableColumn id="23" xr3:uid="{00000000-0010-0000-0200-000017000000}" name="Co-Presenter 5 Last Name" dataDxfId="128"/>
    <tableColumn id="24" xr3:uid="{00000000-0010-0000-0200-000018000000}" name="Co-Presenter 5 Full" dataDxfId="127"/>
    <tableColumn id="25" xr3:uid="{00000000-0010-0000-0200-000019000000}" name="Co-Presenter 6 First Name" dataDxfId="126"/>
    <tableColumn id="26" xr3:uid="{00000000-0010-0000-0200-00001A000000}" name="Co-Presenter 6 Last Name" dataDxfId="125"/>
    <tableColumn id="27" xr3:uid="{00000000-0010-0000-0200-00001B000000}" name="Co-Presenter 6 Full" dataDxfId="124"/>
    <tableColumn id="28" xr3:uid="{00000000-0010-0000-0200-00001C000000}" name="Tech Needs" dataDxfId="123"/>
    <tableColumn id="29" xr3:uid="{00000000-0010-0000-0200-00001D000000}" name="Presenters" dataDxfId="122">
      <calculatedColumnFormula>+CONCATENATE(Table3[[#This Row],[Presenter 1 Full]]," ",CHAR(10),L52," ",CHAR(10),O52," ",CHAR(10),R52," ",CHAR(10),U52," ",CHAR(10),X52," ",CHAR(10),AA52," ")</calculatedColumnFormula>
    </tableColumn>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79:AC102" totalsRowShown="0" headerRowDxfId="121" dataDxfId="120">
  <autoFilter ref="A79:AC102" xr:uid="{00000000-0009-0000-0100-000005000000}"/>
  <sortState xmlns:xlrd2="http://schemas.microsoft.com/office/spreadsheetml/2017/richdata2" ref="A81:AC103">
    <sortCondition ref="A80:A103"/>
  </sortState>
  <tableColumns count="29">
    <tableColumn id="1" xr3:uid="{00000000-0010-0000-0300-000001000000}" name="Group ID" dataDxfId="119"/>
    <tableColumn id="2" xr3:uid="{00000000-0010-0000-0300-000002000000}" name="Presentation Format" dataDxfId="118"/>
    <tableColumn id="3" xr3:uid="{00000000-0010-0000-0300-000003000000}" name="Presentation Track" dataDxfId="117"/>
    <tableColumn id="4" xr3:uid="{00000000-0010-0000-0300-000004000000}" name="Presentation Title" dataDxfId="116"/>
    <tableColumn id="5" xr3:uid="{00000000-0010-0000-0300-000005000000}" name="Zoom / Socio Title" dataDxfId="115"/>
    <tableColumn id="6" xr3:uid="{00000000-0010-0000-0300-000006000000}" name="Abstract" dataDxfId="114"/>
    <tableColumn id="7" xr3:uid="{00000000-0010-0000-0300-000007000000}" name="Presenter 1 First Name" dataDxfId="113"/>
    <tableColumn id="8" xr3:uid="{00000000-0010-0000-0300-000008000000}" name="Presenter 1 Last Name" dataDxfId="112"/>
    <tableColumn id="9" xr3:uid="{00000000-0010-0000-0300-000009000000}" name="Presenter 1 Full">
      <calculatedColumnFormula>G80&amp;" "&amp;H80</calculatedColumnFormula>
    </tableColumn>
    <tableColumn id="10" xr3:uid="{00000000-0010-0000-0300-00000A000000}" name="Co-Presenter 1 First Name" dataDxfId="111"/>
    <tableColumn id="11" xr3:uid="{00000000-0010-0000-0300-00000B000000}" name="Co-Presenter 1 Last Name" dataDxfId="110"/>
    <tableColumn id="12" xr3:uid="{00000000-0010-0000-0300-00000C000000}" name="Co-Presenter 1 Full">
      <calculatedColumnFormula>J80&amp;" "&amp;K80</calculatedColumnFormula>
    </tableColumn>
    <tableColumn id="13" xr3:uid="{00000000-0010-0000-0300-00000D000000}" name="Co-Presenter 2 First Name" dataDxfId="109"/>
    <tableColumn id="14" xr3:uid="{00000000-0010-0000-0300-00000E000000}" name="Co-Presenter 2 Last Name" dataDxfId="108"/>
    <tableColumn id="15" xr3:uid="{00000000-0010-0000-0300-00000F000000}" name="Co-Presenter 2 Full">
      <calculatedColumnFormula>M80&amp;" "&amp;N80</calculatedColumnFormula>
    </tableColumn>
    <tableColumn id="16" xr3:uid="{00000000-0010-0000-0300-000010000000}" name="Co-Presenter 3 First Name"/>
    <tableColumn id="17" xr3:uid="{00000000-0010-0000-0300-000011000000}" name="Co-Presenter 3 Last Name"/>
    <tableColumn id="18" xr3:uid="{00000000-0010-0000-0300-000012000000}" name="Co-Presenter 3 Full">
      <calculatedColumnFormula>P80&amp;" "&amp;Q80</calculatedColumnFormula>
    </tableColumn>
    <tableColumn id="19" xr3:uid="{00000000-0010-0000-0300-000013000000}" name="Co-Presenter 4 First Name" dataDxfId="107"/>
    <tableColumn id="20" xr3:uid="{00000000-0010-0000-0300-000014000000}" name="Co-Presenter 4 Last Name" dataDxfId="106"/>
    <tableColumn id="21" xr3:uid="{00000000-0010-0000-0300-000015000000}" name="Co-Presenter 4 Full">
      <calculatedColumnFormula>S80&amp;" "&amp;T80</calculatedColumnFormula>
    </tableColumn>
    <tableColumn id="22" xr3:uid="{00000000-0010-0000-0300-000016000000}" name="Co-Presenter 5 First Name" dataDxfId="105"/>
    <tableColumn id="23" xr3:uid="{00000000-0010-0000-0300-000017000000}" name="Co-Presenter 5 Last Name" dataDxfId="104"/>
    <tableColumn id="24" xr3:uid="{00000000-0010-0000-0300-000018000000}" name="Co-Presenter 5 Full" dataDxfId="103"/>
    <tableColumn id="25" xr3:uid="{00000000-0010-0000-0300-000019000000}" name="Co-Presenter 6 First Name" dataDxfId="102"/>
    <tableColumn id="26" xr3:uid="{00000000-0010-0000-0300-00001A000000}" name="Co-Presenter 6 Last Name" dataDxfId="101"/>
    <tableColumn id="27" xr3:uid="{00000000-0010-0000-0300-00001B000000}" name="Co-Presenter 6 Full" dataDxfId="100"/>
    <tableColumn id="28" xr3:uid="{00000000-0010-0000-0300-00001C000000}" name="Tech Needs" dataDxfId="99"/>
    <tableColumn id="29" xr3:uid="{00000000-0010-0000-0300-00001D000000}" name="Presenters" dataDxfId="98">
      <calculatedColumnFormula>+CONCATENATE(Table5[[#This Row],[Presenter 1 Full]]," ",CHAR(10),L80," ",CHAR(10),O80," ",CHAR(10),R80," ",CHAR(10),U80," ",CHAR(10),X80," ",CHAR(10),AA80," ")</calculatedColumnFormula>
    </tableColumn>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104:AC126" totalsRowShown="0" headerRowDxfId="97" dataDxfId="96">
  <autoFilter ref="A104:AC126" xr:uid="{00000000-0009-0000-0100-000006000000}"/>
  <tableColumns count="29">
    <tableColumn id="1" xr3:uid="{00000000-0010-0000-0400-000001000000}" name="Group ID" dataDxfId="95"/>
    <tableColumn id="2" xr3:uid="{00000000-0010-0000-0400-000002000000}" name="Presentation Format" dataDxfId="94"/>
    <tableColumn id="3" xr3:uid="{00000000-0010-0000-0400-000003000000}" name="Presentation Track" dataDxfId="93"/>
    <tableColumn id="4" xr3:uid="{00000000-0010-0000-0400-000004000000}" name="Presentation Title" dataDxfId="92"/>
    <tableColumn id="5" xr3:uid="{00000000-0010-0000-0400-000005000000}" name="Zoom / Socio Title" dataDxfId="91"/>
    <tableColumn id="6" xr3:uid="{00000000-0010-0000-0400-000006000000}" name="Abstract" dataDxfId="90"/>
    <tableColumn id="7" xr3:uid="{00000000-0010-0000-0400-000007000000}" name="Presenter 1 First Name" dataDxfId="89"/>
    <tableColumn id="8" xr3:uid="{00000000-0010-0000-0400-000008000000}" name="Presenter 1 Last Name" dataDxfId="88"/>
    <tableColumn id="9" xr3:uid="{00000000-0010-0000-0400-000009000000}" name="Presenter 1 Full" dataDxfId="87">
      <calculatedColumnFormula>G105&amp;" "&amp;H105</calculatedColumnFormula>
    </tableColumn>
    <tableColumn id="10" xr3:uid="{00000000-0010-0000-0400-00000A000000}" name="Co-Presenter 1 First Name" dataDxfId="86"/>
    <tableColumn id="11" xr3:uid="{00000000-0010-0000-0400-00000B000000}" name="Co-Presenter 1 Last Name" dataDxfId="85"/>
    <tableColumn id="12" xr3:uid="{00000000-0010-0000-0400-00000C000000}" name="Co-Presenter 1 Full" dataDxfId="84">
      <calculatedColumnFormula>J105&amp;" "&amp;K105</calculatedColumnFormula>
    </tableColumn>
    <tableColumn id="13" xr3:uid="{00000000-0010-0000-0400-00000D000000}" name="Co-Presenter 2 First Name" dataDxfId="83"/>
    <tableColumn id="14" xr3:uid="{00000000-0010-0000-0400-00000E000000}" name="Co-Presenter 2 Last Name" dataDxfId="82"/>
    <tableColumn id="15" xr3:uid="{00000000-0010-0000-0400-00000F000000}" name="Co-Presenter 2 Full" dataDxfId="81">
      <calculatedColumnFormula>M105&amp;" "&amp;N105</calculatedColumnFormula>
    </tableColumn>
    <tableColumn id="16" xr3:uid="{00000000-0010-0000-0400-000010000000}" name="Co-Presenter 3 First Name" dataDxfId="80"/>
    <tableColumn id="17" xr3:uid="{00000000-0010-0000-0400-000011000000}" name="Co-Presenter 3 Last Name" dataDxfId="79"/>
    <tableColumn id="18" xr3:uid="{00000000-0010-0000-0400-000012000000}" name="Co-Presenter 3 Full" dataDxfId="78">
      <calculatedColumnFormula>P105&amp;" "&amp;Q105</calculatedColumnFormula>
    </tableColumn>
    <tableColumn id="19" xr3:uid="{00000000-0010-0000-0400-000013000000}" name="Co-Presenter 4 First Name" dataDxfId="77"/>
    <tableColumn id="20" xr3:uid="{00000000-0010-0000-0400-000014000000}" name="Co-Presenter 4 Last Name" dataDxfId="76"/>
    <tableColumn id="21" xr3:uid="{00000000-0010-0000-0400-000015000000}" name="Co-Presenter 4 Full" dataDxfId="75">
      <calculatedColumnFormula>S105&amp;" "&amp;T105</calculatedColumnFormula>
    </tableColumn>
    <tableColumn id="22" xr3:uid="{00000000-0010-0000-0400-000016000000}" name="Co-Presenter 5 First Name" dataDxfId="74"/>
    <tableColumn id="23" xr3:uid="{00000000-0010-0000-0400-000017000000}" name="Co-Presenter 5 Last Name" dataDxfId="73"/>
    <tableColumn id="24" xr3:uid="{00000000-0010-0000-0400-000018000000}" name="Co-Presenter 5 Full" dataDxfId="72"/>
    <tableColumn id="25" xr3:uid="{00000000-0010-0000-0400-000019000000}" name="Co-Presenter 6 First Name" dataDxfId="71"/>
    <tableColumn id="26" xr3:uid="{00000000-0010-0000-0400-00001A000000}" name="Co-Presenter 6 Last Name" dataDxfId="70"/>
    <tableColumn id="27" xr3:uid="{00000000-0010-0000-0400-00001B000000}" name="Co-Presenter 6 Full" dataDxfId="69"/>
    <tableColumn id="28" xr3:uid="{00000000-0010-0000-0400-00001C000000}" name="Tech Needs" dataDxfId="68"/>
    <tableColumn id="29" xr3:uid="{00000000-0010-0000-0400-00001D000000}" name="Presenters" dataDxfId="67">
      <calculatedColumnFormula>+CONCATENATE(Table6[[#This Row],[Presenter 1 Full]]," ",CHAR(10),L105," ",CHAR(10),O105," ",CHAR(10),R105," ",CHAR(10),U105," ",CHAR(10),X105," ",CHAR(10),AA105," ")</calculatedColumnFormula>
    </tableColumn>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128:AC153" totalsRowShown="0" headerRowDxfId="66">
  <autoFilter ref="A128:AC153" xr:uid="{00000000-0009-0000-0100-000007000000}"/>
  <tableColumns count="29">
    <tableColumn id="1" xr3:uid="{00000000-0010-0000-0500-000001000000}" name="Group ID" dataDxfId="65"/>
    <tableColumn id="2" xr3:uid="{00000000-0010-0000-0500-000002000000}" name="Presentation Format"/>
    <tableColumn id="3" xr3:uid="{00000000-0010-0000-0500-000003000000}" name="Presentation Track" dataDxfId="64"/>
    <tableColumn id="4" xr3:uid="{00000000-0010-0000-0500-000004000000}" name="Presentation Title"/>
    <tableColumn id="5" xr3:uid="{00000000-0010-0000-0500-000005000000}" name="Zoom / Socio Title"/>
    <tableColumn id="6" xr3:uid="{00000000-0010-0000-0500-000006000000}" name="Abstract" dataDxfId="63"/>
    <tableColumn id="7" xr3:uid="{00000000-0010-0000-0500-000007000000}" name="Presenter 1 First Name"/>
    <tableColumn id="8" xr3:uid="{00000000-0010-0000-0500-000008000000}" name="Presenter 1 Last Name"/>
    <tableColumn id="9" xr3:uid="{00000000-0010-0000-0500-000009000000}" name="Presenter 1 Full">
      <calculatedColumnFormula>G129&amp;" "&amp;H129</calculatedColumnFormula>
    </tableColumn>
    <tableColumn id="10" xr3:uid="{00000000-0010-0000-0500-00000A000000}" name="Co-Presenter 1 First Name"/>
    <tableColumn id="11" xr3:uid="{00000000-0010-0000-0500-00000B000000}" name="Co-Presenter 1 Last Name"/>
    <tableColumn id="12" xr3:uid="{00000000-0010-0000-0500-00000C000000}" name="Co-Presenter 1 Full">
      <calculatedColumnFormula>J129&amp;" "&amp;K129</calculatedColumnFormula>
    </tableColumn>
    <tableColumn id="13" xr3:uid="{00000000-0010-0000-0500-00000D000000}" name="Co-Presenter 2 First Name"/>
    <tableColumn id="14" xr3:uid="{00000000-0010-0000-0500-00000E000000}" name="Co-Presenter 2 Last Name"/>
    <tableColumn id="15" xr3:uid="{00000000-0010-0000-0500-00000F000000}" name="Co-Presenter 2 Full">
      <calculatedColumnFormula>M129&amp;" "&amp;N129</calculatedColumnFormula>
    </tableColumn>
    <tableColumn id="16" xr3:uid="{00000000-0010-0000-0500-000010000000}" name="Co-Presenter 3 First Name"/>
    <tableColumn id="17" xr3:uid="{00000000-0010-0000-0500-000011000000}" name="Co-Presenter 3 Last Name"/>
    <tableColumn id="18" xr3:uid="{00000000-0010-0000-0500-000012000000}" name="Co-Presenter 3 Full">
      <calculatedColumnFormula>P129&amp;" "&amp;Q129</calculatedColumnFormula>
    </tableColumn>
    <tableColumn id="19" xr3:uid="{00000000-0010-0000-0500-000013000000}" name="Co-Presenter 4 First Name"/>
    <tableColumn id="20" xr3:uid="{00000000-0010-0000-0500-000014000000}" name="Co-Presenter 4 Last Name"/>
    <tableColumn id="21" xr3:uid="{00000000-0010-0000-0500-000015000000}" name="Co-Presenter 4 Full">
      <calculatedColumnFormula>S129&amp;" "&amp;T129</calculatedColumnFormula>
    </tableColumn>
    <tableColumn id="22" xr3:uid="{00000000-0010-0000-0500-000016000000}" name="Co-Presenter 5 First Name"/>
    <tableColumn id="23" xr3:uid="{00000000-0010-0000-0500-000017000000}" name="Co-Presenter 5 Last Name"/>
    <tableColumn id="24" xr3:uid="{00000000-0010-0000-0500-000018000000}" name="Co-Presenter 5 Full"/>
    <tableColumn id="25" xr3:uid="{00000000-0010-0000-0500-000019000000}" name="Co-Presenter 6 First Name"/>
    <tableColumn id="26" xr3:uid="{00000000-0010-0000-0500-00001A000000}" name="Co-Presenter 6 Last Name"/>
    <tableColumn id="27" xr3:uid="{00000000-0010-0000-0500-00001B000000}" name="Co-Presenter 6 Full"/>
    <tableColumn id="28" xr3:uid="{00000000-0010-0000-0500-00001C000000}" name="Tech Needs"/>
    <tableColumn id="29" xr3:uid="{00000000-0010-0000-0500-00001D000000}" name="Presenters" dataDxfId="62">
      <calculatedColumnFormula>+CONCATENATE(Table7[[#This Row],[Presenter 1 Full]]," ",CHAR(10),L129," ",CHAR(10),O129," ",CHAR(10),R129," ",CHAR(10),U129," ",CHAR(10),X129," ",CHAR(10),AA129," ")</calculatedColumnFormula>
    </tableColumn>
  </tableColumns>
  <tableStyleInfo name="TableStyleLight1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155:AC176" totalsRowShown="0" headerRowDxfId="61" dataDxfId="60">
  <autoFilter ref="A155:AC176" xr:uid="{00000000-0009-0000-0100-000008000000}"/>
  <tableColumns count="29">
    <tableColumn id="1" xr3:uid="{00000000-0010-0000-0600-000001000000}" name="Group ID" dataDxfId="59"/>
    <tableColumn id="2" xr3:uid="{00000000-0010-0000-0600-000002000000}" name="Presentation Format" dataDxfId="58"/>
    <tableColumn id="3" xr3:uid="{00000000-0010-0000-0600-000003000000}" name="Presentation Track" dataDxfId="57"/>
    <tableColumn id="4" xr3:uid="{00000000-0010-0000-0600-000004000000}" name="Presentation Title" dataDxfId="56"/>
    <tableColumn id="5" xr3:uid="{00000000-0010-0000-0600-000005000000}" name="Zoom / Socio Title" dataDxfId="55"/>
    <tableColumn id="6" xr3:uid="{00000000-0010-0000-0600-000006000000}" name="Abstract" dataDxfId="54"/>
    <tableColumn id="7" xr3:uid="{00000000-0010-0000-0600-000007000000}" name="Presenter 1 First Name" dataDxfId="53"/>
    <tableColumn id="8" xr3:uid="{00000000-0010-0000-0600-000008000000}" name="Presenter 1 Last Name" dataDxfId="52"/>
    <tableColumn id="9" xr3:uid="{00000000-0010-0000-0600-000009000000}" name="Presenter 1 Full" dataDxfId="51">
      <calculatedColumnFormula>G156&amp;" "&amp;H156</calculatedColumnFormula>
    </tableColumn>
    <tableColumn id="10" xr3:uid="{00000000-0010-0000-0600-00000A000000}" name="Co-Presenter 1 First Name" dataDxfId="50"/>
    <tableColumn id="11" xr3:uid="{00000000-0010-0000-0600-00000B000000}" name="Co-Presenter 1 Last Name" dataDxfId="49"/>
    <tableColumn id="12" xr3:uid="{00000000-0010-0000-0600-00000C000000}" name="Co-Presenter 1 Full" dataDxfId="48">
      <calculatedColumnFormula>J156&amp;" "&amp;K156</calculatedColumnFormula>
    </tableColumn>
    <tableColumn id="13" xr3:uid="{00000000-0010-0000-0600-00000D000000}" name="Co-Presenter 2 First Name" dataDxfId="47"/>
    <tableColumn id="14" xr3:uid="{00000000-0010-0000-0600-00000E000000}" name="Co-Presenter 2 Last Name" dataDxfId="46"/>
    <tableColumn id="15" xr3:uid="{00000000-0010-0000-0600-00000F000000}" name="Co-Presenter 2 Full" dataDxfId="45">
      <calculatedColumnFormula>M156&amp;" "&amp;N156</calculatedColumnFormula>
    </tableColumn>
    <tableColumn id="16" xr3:uid="{00000000-0010-0000-0600-000010000000}" name="Co-Presenter 3 First Name" dataDxfId="44"/>
    <tableColumn id="17" xr3:uid="{00000000-0010-0000-0600-000011000000}" name="Co-Presenter 3 Last Name" dataDxfId="43"/>
    <tableColumn id="18" xr3:uid="{00000000-0010-0000-0600-000012000000}" name="Co-Presenter 3 Full" dataDxfId="42">
      <calculatedColumnFormula>P156&amp;" "&amp;Q156</calculatedColumnFormula>
    </tableColumn>
    <tableColumn id="19" xr3:uid="{00000000-0010-0000-0600-000013000000}" name="Co-Presenter 4 First Name" dataDxfId="41"/>
    <tableColumn id="20" xr3:uid="{00000000-0010-0000-0600-000014000000}" name="Co-Presenter 4 Last Name" dataDxfId="40"/>
    <tableColumn id="21" xr3:uid="{00000000-0010-0000-0600-000015000000}" name="Co-Presenter 4 Full" dataDxfId="39">
      <calculatedColumnFormula>S156&amp;" "&amp;T156</calculatedColumnFormula>
    </tableColumn>
    <tableColumn id="22" xr3:uid="{00000000-0010-0000-0600-000016000000}" name="Co-Presenter 5 First Name" dataDxfId="38"/>
    <tableColumn id="23" xr3:uid="{00000000-0010-0000-0600-000017000000}" name="Co-Presenter 5 Last Name" dataDxfId="37"/>
    <tableColumn id="24" xr3:uid="{00000000-0010-0000-0600-000018000000}" name="Co-Presenter 5 Full" dataDxfId="36"/>
    <tableColumn id="25" xr3:uid="{00000000-0010-0000-0600-000019000000}" name="Co-Presenter 6 First Name" dataDxfId="35"/>
    <tableColumn id="26" xr3:uid="{00000000-0010-0000-0600-00001A000000}" name="Co-Presenter 6 Last Name" dataDxfId="34"/>
    <tableColumn id="27" xr3:uid="{00000000-0010-0000-0600-00001B000000}" name="Co-Presenter 6 Full" dataDxfId="33"/>
    <tableColumn id="28" xr3:uid="{00000000-0010-0000-0600-00001C000000}" name="Tech Needs" dataDxfId="32"/>
    <tableColumn id="29" xr3:uid="{00000000-0010-0000-0600-00001D000000}" name="Presenters" dataDxfId="31">
      <calculatedColumnFormula>+CONCATENATE(Table8[[#This Row],[Presenter 1 Full]]," ",CHAR(10),L156," ",CHAR(10),O156," ",CHAR(10),R156," ",CHAR(10),U156," ",CHAR(10),X156," ",CHAR(10),AA156," ")</calculatedColumnFormula>
    </tableColumn>
  </tableColumns>
  <tableStyleInfo name="TableStyleLight1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178:AC194" totalsRowShown="0" headerRowDxfId="30" dataDxfId="29">
  <autoFilter ref="A178:AC194" xr:uid="{00000000-0009-0000-0100-000009000000}"/>
  <tableColumns count="29">
    <tableColumn id="1" xr3:uid="{00000000-0010-0000-0700-000001000000}" name="Group ID" dataDxfId="28"/>
    <tableColumn id="2" xr3:uid="{00000000-0010-0000-0700-000002000000}" name="Presentation Format" dataDxfId="27"/>
    <tableColumn id="3" xr3:uid="{00000000-0010-0000-0700-000003000000}" name="Presentation Track" dataDxfId="26"/>
    <tableColumn id="4" xr3:uid="{00000000-0010-0000-0700-000004000000}" name="Presentation Title" dataDxfId="25"/>
    <tableColumn id="5" xr3:uid="{00000000-0010-0000-0700-000005000000}" name="Zoom / Socio Title" dataDxfId="24"/>
    <tableColumn id="6" xr3:uid="{00000000-0010-0000-0700-000006000000}" name="Abstract" dataDxfId="23"/>
    <tableColumn id="7" xr3:uid="{00000000-0010-0000-0700-000007000000}" name="Presenter 1 First Name" dataDxfId="22"/>
    <tableColumn id="8" xr3:uid="{00000000-0010-0000-0700-000008000000}" name="Presenter 1 Last Name" dataDxfId="21"/>
    <tableColumn id="9" xr3:uid="{00000000-0010-0000-0700-000009000000}" name="Presenter 1 Full" dataDxfId="20">
      <calculatedColumnFormula>G179&amp;" "&amp;H179</calculatedColumnFormula>
    </tableColumn>
    <tableColumn id="10" xr3:uid="{00000000-0010-0000-0700-00000A000000}" name="Co-Presenter 1 First Name" dataDxfId="19"/>
    <tableColumn id="11" xr3:uid="{00000000-0010-0000-0700-00000B000000}" name="Co-Presenter 1 Last Name" dataDxfId="18"/>
    <tableColumn id="12" xr3:uid="{00000000-0010-0000-0700-00000C000000}" name="Co-Presenter 1 Full" dataDxfId="17">
      <calculatedColumnFormula>J179&amp;" "&amp;K179</calculatedColumnFormula>
    </tableColumn>
    <tableColumn id="13" xr3:uid="{00000000-0010-0000-0700-00000D000000}" name="Co-Presenter 2 First Name" dataDxfId="16"/>
    <tableColumn id="14" xr3:uid="{00000000-0010-0000-0700-00000E000000}" name="Co-Presenter 2 Last Name" dataDxfId="15"/>
    <tableColumn id="15" xr3:uid="{00000000-0010-0000-0700-00000F000000}" name="Co-Presenter 2 Full" dataDxfId="14">
      <calculatedColumnFormula>M179&amp;" "&amp;N179</calculatedColumnFormula>
    </tableColumn>
    <tableColumn id="16" xr3:uid="{00000000-0010-0000-0700-000010000000}" name="Co-Presenter 3 First Name" dataDxfId="13"/>
    <tableColumn id="17" xr3:uid="{00000000-0010-0000-0700-000011000000}" name="Co-Presenter 3 Last Name" dataDxfId="12"/>
    <tableColumn id="18" xr3:uid="{00000000-0010-0000-0700-000012000000}" name="Co-Presenter 3 Full" dataDxfId="11">
      <calculatedColumnFormula>P179&amp;" "&amp;Q179</calculatedColumnFormula>
    </tableColumn>
    <tableColumn id="19" xr3:uid="{00000000-0010-0000-0700-000013000000}" name="Co-Presenter 4 First Name" dataDxfId="10"/>
    <tableColumn id="20" xr3:uid="{00000000-0010-0000-0700-000014000000}" name="Co-Presenter 4 Last Name" dataDxfId="9"/>
    <tableColumn id="21" xr3:uid="{00000000-0010-0000-0700-000015000000}" name="Co-Presenter 4 Full" dataDxfId="8">
      <calculatedColumnFormula>S179&amp;" "&amp;T179</calculatedColumnFormula>
    </tableColumn>
    <tableColumn id="22" xr3:uid="{00000000-0010-0000-0700-000016000000}" name="Co-Presenter 5 First Name" dataDxfId="7"/>
    <tableColumn id="23" xr3:uid="{00000000-0010-0000-0700-000017000000}" name="Co-Presenter 5 Last Name" dataDxfId="6"/>
    <tableColumn id="24" xr3:uid="{00000000-0010-0000-0700-000018000000}" name="Co-Presenter 5 Full" dataDxfId="5"/>
    <tableColumn id="25" xr3:uid="{00000000-0010-0000-0700-000019000000}" name="Co-Presenter 6 First Name" dataDxfId="4"/>
    <tableColumn id="26" xr3:uid="{00000000-0010-0000-0700-00001A000000}" name="Co-Presenter 6 Last Name" dataDxfId="3"/>
    <tableColumn id="27" xr3:uid="{00000000-0010-0000-0700-00001B000000}" name="Co-Presenter 6 Full" dataDxfId="2"/>
    <tableColumn id="28" xr3:uid="{00000000-0010-0000-0700-00001C000000}" name="Tech Needs" dataDxfId="1"/>
    <tableColumn id="29" xr3:uid="{00000000-0010-0000-0700-00001D000000}" name="Presenters" dataDxfId="0">
      <calculatedColumnFormula>+CONCATENATE(Table9[[#This Row],[Presenter 1 Full]]," ",CHAR(10),L179," ",CHAR(10),O179," ",CHAR(10),R179," ",CHAR(10),U179," ",CHAR(10),X179," ",CHAR(10),AA179," ")</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244"/>
  <sheetViews>
    <sheetView tabSelected="1" zoomScaleNormal="100" workbookViewId="0">
      <selection activeCell="AC4" sqref="AC4"/>
    </sheetView>
  </sheetViews>
  <sheetFormatPr baseColWidth="10" defaultColWidth="13.6640625" defaultRowHeight="16" customHeight="1" x14ac:dyDescent="0.2"/>
  <cols>
    <col min="1" max="1" width="11.1640625" bestFit="1" customWidth="1"/>
    <col min="2" max="2" width="11.5" customWidth="1"/>
    <col min="3" max="3" width="24.5" style="103" customWidth="1"/>
    <col min="4" max="4" width="66.5" style="44" customWidth="1"/>
    <col min="5" max="5" width="107.5" hidden="1" customWidth="1"/>
    <col min="6" max="6" width="87.5" style="44" customWidth="1"/>
    <col min="7" max="7" width="21.5" hidden="1" customWidth="1"/>
    <col min="8" max="8" width="21" hidden="1" customWidth="1"/>
    <col min="9" max="9" width="22.1640625" hidden="1" customWidth="1"/>
    <col min="10" max="11" width="13.6640625" hidden="1" customWidth="1"/>
    <col min="12" max="12" width="24.5" hidden="1" customWidth="1"/>
    <col min="13" max="14" width="13.6640625" hidden="1" customWidth="1"/>
    <col min="15" max="15" width="19.83203125" hidden="1" customWidth="1"/>
    <col min="16" max="17" width="13.6640625" hidden="1" customWidth="1"/>
    <col min="18" max="18" width="46" hidden="1" customWidth="1"/>
    <col min="19" max="20" width="13.6640625" hidden="1" customWidth="1"/>
    <col min="21" max="21" width="24.1640625" hidden="1" customWidth="1"/>
    <col min="22" max="23" width="13.6640625" hidden="1" customWidth="1"/>
    <col min="24" max="24" width="17" hidden="1" customWidth="1"/>
    <col min="25" max="26" width="13.6640625" hidden="1" customWidth="1"/>
    <col min="27" max="27" width="18.5" hidden="1" customWidth="1"/>
    <col min="28" max="28" width="13.6640625" hidden="1" customWidth="1"/>
    <col min="29" max="29" width="25.5" style="3" customWidth="1"/>
    <col min="30" max="30" width="1.83203125" hidden="1" customWidth="1"/>
    <col min="31" max="31" width="16" bestFit="1" customWidth="1"/>
  </cols>
  <sheetData>
    <row r="1" spans="1:31" s="16" customFormat="1" ht="20" thickBot="1" x14ac:dyDescent="0.3">
      <c r="A1" s="107" t="s">
        <v>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9"/>
      <c r="AD1" s="17"/>
    </row>
    <row r="2" spans="1:31" s="65" customFormat="1" x14ac:dyDescent="0.2">
      <c r="A2" s="60" t="s">
        <v>1</v>
      </c>
      <c r="B2" s="61" t="s">
        <v>2</v>
      </c>
      <c r="C2" s="98" t="s">
        <v>3</v>
      </c>
      <c r="D2" s="63" t="s">
        <v>4</v>
      </c>
      <c r="E2" s="61" t="s">
        <v>5</v>
      </c>
      <c r="F2" s="63" t="s">
        <v>6</v>
      </c>
      <c r="G2" s="61" t="s">
        <v>7</v>
      </c>
      <c r="H2" s="61" t="s">
        <v>8</v>
      </c>
      <c r="I2" s="61" t="s">
        <v>9</v>
      </c>
      <c r="J2" s="61" t="s">
        <v>10</v>
      </c>
      <c r="K2" s="61" t="s">
        <v>11</v>
      </c>
      <c r="L2" s="61" t="s">
        <v>12</v>
      </c>
      <c r="M2" s="61" t="s">
        <v>13</v>
      </c>
      <c r="N2" s="61" t="s">
        <v>14</v>
      </c>
      <c r="O2" s="61" t="s">
        <v>15</v>
      </c>
      <c r="P2" s="61" t="s">
        <v>16</v>
      </c>
      <c r="Q2" s="61" t="s">
        <v>17</v>
      </c>
      <c r="R2" s="61" t="s">
        <v>18</v>
      </c>
      <c r="S2" s="61" t="s">
        <v>19</v>
      </c>
      <c r="T2" s="61" t="s">
        <v>20</v>
      </c>
      <c r="U2" s="61" t="s">
        <v>21</v>
      </c>
      <c r="V2" s="61" t="s">
        <v>22</v>
      </c>
      <c r="W2" s="61" t="s">
        <v>23</v>
      </c>
      <c r="X2" s="61" t="s">
        <v>24</v>
      </c>
      <c r="Y2" s="61" t="s">
        <v>25</v>
      </c>
      <c r="Z2" s="61" t="s">
        <v>26</v>
      </c>
      <c r="AA2" s="61" t="s">
        <v>27</v>
      </c>
      <c r="AB2" s="61" t="s">
        <v>28</v>
      </c>
      <c r="AC2" s="62" t="s">
        <v>29</v>
      </c>
      <c r="AD2" s="64" t="s">
        <v>30</v>
      </c>
      <c r="AE2" s="65" t="s">
        <v>31</v>
      </c>
    </row>
    <row r="3" spans="1:31" s="48" customFormat="1" ht="112" x14ac:dyDescent="0.2">
      <c r="A3" s="24" t="s">
        <v>32</v>
      </c>
      <c r="B3" s="25" t="s">
        <v>33</v>
      </c>
      <c r="C3" s="38" t="s">
        <v>34</v>
      </c>
      <c r="D3" s="36" t="s">
        <v>35</v>
      </c>
      <c r="E3" s="25" t="s">
        <v>35</v>
      </c>
      <c r="F3" s="36" t="s">
        <v>36</v>
      </c>
      <c r="G3" s="25" t="s">
        <v>37</v>
      </c>
      <c r="H3" s="25" t="s">
        <v>38</v>
      </c>
      <c r="I3" s="26" t="str">
        <f t="shared" ref="I3:I26" si="0">G3&amp;" "&amp;H3</f>
        <v>Katherine Mclean</v>
      </c>
      <c r="J3" s="25" t="s">
        <v>39</v>
      </c>
      <c r="K3" s="25" t="s">
        <v>40</v>
      </c>
      <c r="L3" s="26" t="str">
        <f t="shared" ref="L3:L26" si="1">J3&amp;" "&amp;K3</f>
        <v>David Bish</v>
      </c>
      <c r="M3" s="25" t="s">
        <v>41</v>
      </c>
      <c r="N3" s="25" t="s">
        <v>42</v>
      </c>
      <c r="O3" s="26" t="str">
        <f t="shared" ref="O3:O26" si="2">M3&amp;" "&amp;N3</f>
        <v>Nathan Kruis</v>
      </c>
      <c r="P3" s="25" t="s">
        <v>43</v>
      </c>
      <c r="Q3" s="25" t="s">
        <v>44</v>
      </c>
      <c r="R3" s="26" t="str">
        <f t="shared" ref="R3:R26" si="3">P3&amp;" "&amp;Q3</f>
        <v>Samantha Penascino</v>
      </c>
      <c r="S3" s="25" t="s">
        <v>45</v>
      </c>
      <c r="T3" s="25" t="s">
        <v>46</v>
      </c>
      <c r="U3" s="26" t="str">
        <f>S3&amp;" "&amp;T3</f>
        <v>Rachel Russell</v>
      </c>
      <c r="V3" s="25" t="s">
        <v>47</v>
      </c>
      <c r="W3" s="25" t="s">
        <v>48</v>
      </c>
      <c r="X3" s="25" t="s">
        <v>49</v>
      </c>
      <c r="Y3" s="25" t="s">
        <v>50</v>
      </c>
      <c r="Z3" s="25" t="s">
        <v>51</v>
      </c>
      <c r="AA3" s="25" t="s">
        <v>52</v>
      </c>
      <c r="AB3" s="32" t="s">
        <v>53</v>
      </c>
      <c r="AC3" s="38" t="str">
        <f>+CONCATENATE(Table1[[#This Row],[Presenter 1 Full]]," ",CHAR(10),L3," ",CHAR(10),O3," ",CHAR(10),R3," ",CHAR(10),U3," ",CHAR(10),X3," ",CHAR(10),AA3," ")</f>
        <v xml:space="preserve">Katherine Mclean 
David Bish 
Nathan Kruis 
Samantha Penascino 
Rachel Russell 
Jazzmine McCauley 
Kerian Martinez Pitre </v>
      </c>
      <c r="AD3" s="46" t="s">
        <v>54</v>
      </c>
    </row>
    <row r="4" spans="1:31" s="21" customFormat="1" ht="101.25" customHeight="1" x14ac:dyDescent="0.2">
      <c r="A4" s="19" t="s">
        <v>55</v>
      </c>
      <c r="B4" s="20" t="s">
        <v>33</v>
      </c>
      <c r="C4" s="37" t="s">
        <v>34</v>
      </c>
      <c r="D4" s="37" t="s">
        <v>56</v>
      </c>
      <c r="E4" s="20" t="s">
        <v>56</v>
      </c>
      <c r="F4" s="37" t="s">
        <v>57</v>
      </c>
      <c r="G4" s="20" t="s">
        <v>58</v>
      </c>
      <c r="H4" s="20" t="s">
        <v>59</v>
      </c>
      <c r="I4" s="21" t="str">
        <f t="shared" si="0"/>
        <v>Amanda McAndrew</v>
      </c>
      <c r="J4" s="20" t="s">
        <v>60</v>
      </c>
      <c r="K4" s="20" t="s">
        <v>61</v>
      </c>
      <c r="L4" s="21" t="str">
        <f t="shared" si="1"/>
        <v>Beth Osnes</v>
      </c>
      <c r="M4" s="20" t="s">
        <v>62</v>
      </c>
      <c r="N4" s="20" t="s">
        <v>63</v>
      </c>
      <c r="O4" s="21" t="str">
        <f t="shared" si="2"/>
        <v>Elise Rosado</v>
      </c>
      <c r="P4" s="21" t="s">
        <v>64</v>
      </c>
      <c r="Q4" s="21" t="s">
        <v>65</v>
      </c>
      <c r="R4" s="21" t="str">
        <f t="shared" si="3"/>
        <v>Megan McHugh</v>
      </c>
      <c r="S4" s="20"/>
      <c r="T4" s="20" t="s">
        <v>66</v>
      </c>
      <c r="U4" s="21" t="str">
        <f>S4&amp;" "&amp;T4</f>
        <v xml:space="preserve"> </v>
      </c>
      <c r="V4" s="20"/>
      <c r="W4" s="20"/>
      <c r="X4" s="20"/>
      <c r="Y4" s="20"/>
      <c r="Z4" s="20"/>
      <c r="AB4" s="20" t="s">
        <v>66</v>
      </c>
      <c r="AC4" s="37" t="str">
        <f>+CONCATENATE(Table1[[#This Row],[Presenter 1 Full]]," ",CHAR(10),L4," ",CHAR(10),O4," ",CHAR(10),R4," ",CHAR(10),U4," ",CHAR(10),X4," ",CHAR(10),AA4," ")</f>
        <v xml:space="preserve">Amanda McAndrew 
Beth Osnes 
Elise Rosado 
Megan McHugh 
 </v>
      </c>
      <c r="AD4" s="20" t="s">
        <v>67</v>
      </c>
    </row>
    <row r="5" spans="1:31" s="21" customFormat="1" ht="110.25" customHeight="1" x14ac:dyDescent="0.2">
      <c r="A5" s="27" t="s">
        <v>68</v>
      </c>
      <c r="B5" s="28" t="s">
        <v>33</v>
      </c>
      <c r="C5" s="38" t="s">
        <v>34</v>
      </c>
      <c r="D5" s="38" t="s">
        <v>69</v>
      </c>
      <c r="E5" s="28" t="s">
        <v>70</v>
      </c>
      <c r="F5" s="38" t="s">
        <v>71</v>
      </c>
      <c r="G5" s="28" t="s">
        <v>72</v>
      </c>
      <c r="H5" s="28" t="s">
        <v>73</v>
      </c>
      <c r="I5" s="29" t="str">
        <f t="shared" si="0"/>
        <v>Elizabeth Farley-Ripple</v>
      </c>
      <c r="J5" s="28" t="s">
        <v>74</v>
      </c>
      <c r="K5" s="28" t="s">
        <v>75</v>
      </c>
      <c r="L5" s="29" t="str">
        <f t="shared" si="1"/>
        <v>Roderick Carey</v>
      </c>
      <c r="M5" s="28" t="s">
        <v>76</v>
      </c>
      <c r="N5" s="28" t="s">
        <v>77</v>
      </c>
      <c r="O5" s="29" t="str">
        <f t="shared" si="2"/>
        <v>Katrina Morrison</v>
      </c>
      <c r="P5" s="28" t="s">
        <v>72</v>
      </c>
      <c r="Q5" s="28" t="s">
        <v>78</v>
      </c>
      <c r="R5" s="29" t="str">
        <f t="shared" si="3"/>
        <v>Elizabeth Soslau</v>
      </c>
      <c r="S5" s="29"/>
      <c r="T5" s="29"/>
      <c r="U5" s="29" t="str">
        <f>S5&amp;" "&amp;T5</f>
        <v xml:space="preserve"> </v>
      </c>
      <c r="V5" s="28"/>
      <c r="W5" s="28"/>
      <c r="X5" s="28"/>
      <c r="Y5" s="28"/>
      <c r="Z5" s="28"/>
      <c r="AA5" s="28"/>
      <c r="AB5" s="28" t="s">
        <v>66</v>
      </c>
      <c r="AC5" s="38" t="str">
        <f>+CONCATENATE(Table1[[#This Row],[Presenter 1 Full]]," ",CHAR(10),L5," ",CHAR(10),O5," ",CHAR(10),R5," ",CHAR(10),U5," ",CHAR(10),X5," ",CHAR(10),AA5," ")</f>
        <v xml:space="preserve">Elizabeth Farley-Ripple 
Roderick Carey 
Katrina Morrison 
Elizabeth Soslau 
 </v>
      </c>
      <c r="AD5" s="20" t="s">
        <v>79</v>
      </c>
    </row>
    <row r="6" spans="1:31" s="21" customFormat="1" ht="107.25" customHeight="1" x14ac:dyDescent="0.2">
      <c r="A6" s="19" t="s">
        <v>80</v>
      </c>
      <c r="B6" s="20" t="s">
        <v>33</v>
      </c>
      <c r="C6" s="37" t="s">
        <v>81</v>
      </c>
      <c r="D6" s="37" t="s">
        <v>82</v>
      </c>
      <c r="E6" s="20" t="s">
        <v>82</v>
      </c>
      <c r="F6" s="37" t="s">
        <v>83</v>
      </c>
      <c r="G6" s="20" t="s">
        <v>84</v>
      </c>
      <c r="H6" s="20" t="s">
        <v>85</v>
      </c>
      <c r="I6" s="21" t="str">
        <f t="shared" si="0"/>
        <v>Kiesha Warren-Gordon</v>
      </c>
      <c r="J6" s="20" t="s">
        <v>86</v>
      </c>
      <c r="K6" s="20" t="s">
        <v>87</v>
      </c>
      <c r="L6" s="21" t="str">
        <f t="shared" si="1"/>
        <v>Jessica Lee</v>
      </c>
      <c r="M6" s="20" t="s">
        <v>88</v>
      </c>
      <c r="N6" s="20" t="s">
        <v>89</v>
      </c>
      <c r="O6" s="21" t="str">
        <f t="shared" si="2"/>
        <v>Laura Waver</v>
      </c>
      <c r="P6" s="20" t="s">
        <v>90</v>
      </c>
      <c r="Q6" s="21" t="s">
        <v>91</v>
      </c>
      <c r="R6" s="21" t="str">
        <f t="shared" si="3"/>
        <v xml:space="preserve">Susan Crisafulli </v>
      </c>
      <c r="S6" s="33" t="s">
        <v>92</v>
      </c>
      <c r="T6" s="33" t="s">
        <v>93</v>
      </c>
      <c r="U6" s="33" t="s">
        <v>94</v>
      </c>
      <c r="Y6" s="23"/>
      <c r="Z6" s="23"/>
      <c r="AA6" s="23"/>
      <c r="AB6" s="18" t="s">
        <v>95</v>
      </c>
      <c r="AC6" s="37" t="str">
        <f>+CONCATENATE(Table1[[#This Row],[Presenter 1 Full]]," ",CHAR(10),L6," ",CHAR(10),O6," ",CHAR(10),R6," ",CHAR(10),U6," ",CHAR(10),X6," ",CHAR(10),AA6," ")</f>
        <v xml:space="preserve">Kiesha Warren-Gordon 
Jessica Lee 
Laura Waver 
Susan Crisafulli  
Adam Kuban 
 </v>
      </c>
      <c r="AD6" s="20" t="s">
        <v>96</v>
      </c>
    </row>
    <row r="7" spans="1:31" s="21" customFormat="1" ht="111" customHeight="1" x14ac:dyDescent="0.2">
      <c r="A7" s="27" t="s">
        <v>97</v>
      </c>
      <c r="B7" s="28" t="s">
        <v>33</v>
      </c>
      <c r="C7" s="38" t="s">
        <v>98</v>
      </c>
      <c r="D7" s="38" t="s">
        <v>99</v>
      </c>
      <c r="E7" s="28" t="s">
        <v>99</v>
      </c>
      <c r="F7" s="38" t="s">
        <v>100</v>
      </c>
      <c r="G7" s="28" t="s">
        <v>101</v>
      </c>
      <c r="H7" s="28" t="s">
        <v>102</v>
      </c>
      <c r="I7" s="29" t="str">
        <f t="shared" si="0"/>
        <v>Tami Williams</v>
      </c>
      <c r="J7" s="28" t="s">
        <v>39</v>
      </c>
      <c r="K7" s="26" t="s">
        <v>103</v>
      </c>
      <c r="L7" s="29" t="str">
        <f t="shared" si="1"/>
        <v xml:space="preserve">David Hefley </v>
      </c>
      <c r="M7" s="28" t="s">
        <v>104</v>
      </c>
      <c r="N7" s="28" t="s">
        <v>105</v>
      </c>
      <c r="O7" s="29" t="str">
        <f t="shared" si="2"/>
        <v>Josie Gatti Schafer</v>
      </c>
      <c r="P7" s="28" t="s">
        <v>106</v>
      </c>
      <c r="Q7" s="28" t="s">
        <v>107</v>
      </c>
      <c r="R7" s="29" t="str">
        <f t="shared" si="3"/>
        <v>Hongwook Suh</v>
      </c>
      <c r="S7" s="29"/>
      <c r="T7" s="29"/>
      <c r="U7" s="29" t="str">
        <f t="shared" ref="U7:U26" si="4">S7&amp;" "&amp;T7</f>
        <v xml:space="preserve"> </v>
      </c>
      <c r="V7" s="28"/>
      <c r="W7" s="28"/>
      <c r="X7" s="28"/>
      <c r="Y7" s="28"/>
      <c r="Z7" s="28"/>
      <c r="AA7" s="28"/>
      <c r="AB7" s="28"/>
      <c r="AC7" s="38" t="str">
        <f>+CONCATENATE(Table1[[#This Row],[Presenter 1 Full]]," ",CHAR(10),L7," ",CHAR(10),O7," ",CHAR(10),R7," ",CHAR(10),U7," ",CHAR(10),X7," ",CHAR(10),AA7," ")</f>
        <v xml:space="preserve">Tami Williams 
David Hefley  
Josie Gatti Schafer 
Hongwook Suh 
 </v>
      </c>
      <c r="AD7" s="20" t="s">
        <v>108</v>
      </c>
    </row>
    <row r="8" spans="1:31" s="21" customFormat="1" ht="112.5" customHeight="1" x14ac:dyDescent="0.2">
      <c r="A8" s="19" t="s">
        <v>109</v>
      </c>
      <c r="B8" s="20" t="s">
        <v>110</v>
      </c>
      <c r="C8" s="37" t="s">
        <v>34</v>
      </c>
      <c r="D8" s="37" t="s">
        <v>111</v>
      </c>
      <c r="E8" s="20" t="s">
        <v>112</v>
      </c>
      <c r="F8" s="37" t="s">
        <v>113</v>
      </c>
      <c r="G8" s="20" t="s">
        <v>114</v>
      </c>
      <c r="H8" s="20" t="s">
        <v>115</v>
      </c>
      <c r="I8" s="21" t="str">
        <f t="shared" si="0"/>
        <v>Jeannie Golden</v>
      </c>
      <c r="J8" s="20" t="s">
        <v>116</v>
      </c>
      <c r="K8" s="20" t="s">
        <v>117</v>
      </c>
      <c r="L8" s="21" t="str">
        <f t="shared" si="1"/>
        <v>Tamlyn Shields</v>
      </c>
      <c r="M8" s="20" t="s">
        <v>118</v>
      </c>
      <c r="N8" s="20" t="s">
        <v>119</v>
      </c>
      <c r="O8" s="21" t="str">
        <f t="shared" si="2"/>
        <v>Tosha Owens</v>
      </c>
      <c r="P8" s="20" t="s">
        <v>120</v>
      </c>
      <c r="Q8" s="20" t="s">
        <v>121</v>
      </c>
      <c r="R8" s="21" t="str">
        <f t="shared" si="3"/>
        <v>Sarah Hayes</v>
      </c>
      <c r="U8" s="21" t="str">
        <f t="shared" si="4"/>
        <v xml:space="preserve"> </v>
      </c>
      <c r="V8" s="20"/>
      <c r="W8" s="20"/>
      <c r="X8" s="20"/>
      <c r="Y8" s="20"/>
      <c r="Z8" s="20"/>
      <c r="AA8" s="20"/>
      <c r="AB8" s="20"/>
      <c r="AC8" s="37" t="str">
        <f>+CONCATENATE(Table1[[#This Row],[Presenter 1 Full]]," ",CHAR(10),L8," ",CHAR(10),O8," ",CHAR(10),R8," ",CHAR(10),U8," ",CHAR(10),X8," ",CHAR(10),AA8," ")</f>
        <v xml:space="preserve">Jeannie Golden 
Tamlyn Shields 
Tosha Owens 
Sarah Hayes 
 </v>
      </c>
      <c r="AD8" s="20" t="s">
        <v>122</v>
      </c>
    </row>
    <row r="9" spans="1:31" s="21" customFormat="1" ht="106.5" customHeight="1" x14ac:dyDescent="0.2">
      <c r="A9" s="19" t="s">
        <v>123</v>
      </c>
      <c r="B9" s="20" t="s">
        <v>110</v>
      </c>
      <c r="C9" s="37" t="s">
        <v>34</v>
      </c>
      <c r="D9" s="37" t="s">
        <v>124</v>
      </c>
      <c r="E9" s="20"/>
      <c r="F9" s="37" t="s">
        <v>125</v>
      </c>
      <c r="G9" s="20" t="s">
        <v>126</v>
      </c>
      <c r="H9" s="20" t="s">
        <v>127</v>
      </c>
      <c r="I9" s="21" t="str">
        <f t="shared" si="0"/>
        <v>Tameka Sims</v>
      </c>
      <c r="J9" s="20" t="s">
        <v>66</v>
      </c>
      <c r="K9" s="20" t="s">
        <v>66</v>
      </c>
      <c r="L9" s="21" t="str">
        <f t="shared" si="1"/>
        <v xml:space="preserve"> </v>
      </c>
      <c r="M9" s="20" t="s">
        <v>66</v>
      </c>
      <c r="N9" s="20" t="s">
        <v>66</v>
      </c>
      <c r="O9" s="21" t="str">
        <f t="shared" si="2"/>
        <v xml:space="preserve"> </v>
      </c>
      <c r="P9" s="20" t="s">
        <v>66</v>
      </c>
      <c r="Q9" s="20" t="s">
        <v>66</v>
      </c>
      <c r="R9" s="21" t="str">
        <f t="shared" si="3"/>
        <v xml:space="preserve"> </v>
      </c>
      <c r="S9" s="20" t="s">
        <v>66</v>
      </c>
      <c r="T9" s="20" t="s">
        <v>66</v>
      </c>
      <c r="U9" s="21" t="str">
        <f t="shared" si="4"/>
        <v xml:space="preserve"> </v>
      </c>
      <c r="V9" s="20"/>
      <c r="W9" s="20"/>
      <c r="X9" s="20"/>
      <c r="Y9" s="20"/>
      <c r="Z9" s="20"/>
      <c r="AA9" s="20"/>
      <c r="AB9" s="20"/>
      <c r="AC9" s="37" t="str">
        <f>+CONCATENATE(Table1[[#This Row],[Presenter 1 Full]]," ",CHAR(10),L9," ",CHAR(10),O9," ",CHAR(10),R9," ",CHAR(10),U9," ",CHAR(10),X9," ",CHAR(10),AA9," ")</f>
        <v xml:space="preserve">Tameka Sims 
 </v>
      </c>
      <c r="AD9" s="20" t="s">
        <v>128</v>
      </c>
    </row>
    <row r="10" spans="1:31" s="21" customFormat="1" ht="112" x14ac:dyDescent="0.2">
      <c r="A10" s="27" t="s">
        <v>129</v>
      </c>
      <c r="B10" s="28" t="s">
        <v>110</v>
      </c>
      <c r="C10" s="38" t="s">
        <v>130</v>
      </c>
      <c r="D10" s="38" t="s">
        <v>131</v>
      </c>
      <c r="E10" s="28" t="s">
        <v>132</v>
      </c>
      <c r="F10" s="38" t="s">
        <v>133</v>
      </c>
      <c r="G10" s="28" t="s">
        <v>134</v>
      </c>
      <c r="H10" s="28" t="s">
        <v>135</v>
      </c>
      <c r="I10" s="29" t="str">
        <f t="shared" si="0"/>
        <v>Laurie Grobman</v>
      </c>
      <c r="J10" s="28" t="s">
        <v>66</v>
      </c>
      <c r="K10" s="28" t="s">
        <v>66</v>
      </c>
      <c r="L10" s="29" t="str">
        <f t="shared" si="1"/>
        <v xml:space="preserve"> </v>
      </c>
      <c r="M10" s="28" t="s">
        <v>66</v>
      </c>
      <c r="N10" s="28" t="s">
        <v>66</v>
      </c>
      <c r="O10" s="29" t="str">
        <f t="shared" si="2"/>
        <v xml:space="preserve"> </v>
      </c>
      <c r="P10" s="28" t="s">
        <v>66</v>
      </c>
      <c r="Q10" s="28" t="s">
        <v>66</v>
      </c>
      <c r="R10" s="29" t="str">
        <f t="shared" si="3"/>
        <v xml:space="preserve"> </v>
      </c>
      <c r="S10" s="28" t="s">
        <v>66</v>
      </c>
      <c r="T10" s="28" t="s">
        <v>66</v>
      </c>
      <c r="U10" s="29" t="str">
        <f t="shared" si="4"/>
        <v xml:space="preserve"> </v>
      </c>
      <c r="V10" s="28"/>
      <c r="W10" s="28"/>
      <c r="X10" s="28"/>
      <c r="Y10" s="28"/>
      <c r="Z10" s="28"/>
      <c r="AA10" s="28"/>
      <c r="AB10" s="28" t="s">
        <v>66</v>
      </c>
      <c r="AC10" s="38" t="str">
        <f>+CONCATENATE(Table1[[#This Row],[Presenter 1 Full]]," ",CHAR(10),L10," ",CHAR(10),O10," ",CHAR(10),R10," ",CHAR(10),U10," ",CHAR(10),X10," ",CHAR(10),AA10," ")</f>
        <v xml:space="preserve">Laurie Grobman 
 </v>
      </c>
      <c r="AD10" s="20" t="s">
        <v>136</v>
      </c>
    </row>
    <row r="11" spans="1:31" s="21" customFormat="1" ht="106.5" customHeight="1" x14ac:dyDescent="0.2">
      <c r="A11" s="27" t="s">
        <v>137</v>
      </c>
      <c r="B11" s="28" t="s">
        <v>110</v>
      </c>
      <c r="C11" s="38" t="s">
        <v>98</v>
      </c>
      <c r="D11" s="38" t="s">
        <v>138</v>
      </c>
      <c r="E11" s="28"/>
      <c r="F11" s="38" t="s">
        <v>139</v>
      </c>
      <c r="G11" s="28" t="s">
        <v>140</v>
      </c>
      <c r="H11" s="28" t="s">
        <v>141</v>
      </c>
      <c r="I11" s="29" t="str">
        <f t="shared" si="0"/>
        <v>Lynn Hodge</v>
      </c>
      <c r="J11" s="28" t="s">
        <v>142</v>
      </c>
      <c r="K11" s="28" t="s">
        <v>143</v>
      </c>
      <c r="L11" s="29" t="str">
        <f t="shared" si="1"/>
        <v>Rebecca Layton</v>
      </c>
      <c r="M11" s="28" t="s">
        <v>72</v>
      </c>
      <c r="N11" s="28" t="s">
        <v>144</v>
      </c>
      <c r="O11" s="29" t="str">
        <f t="shared" si="2"/>
        <v>Elizabeth Lindquist</v>
      </c>
      <c r="P11" s="29"/>
      <c r="Q11" s="29"/>
      <c r="R11" s="29" t="str">
        <f t="shared" si="3"/>
        <v xml:space="preserve"> </v>
      </c>
      <c r="S11" s="28" t="s">
        <v>66</v>
      </c>
      <c r="T11" s="28" t="s">
        <v>66</v>
      </c>
      <c r="U11" s="29" t="str">
        <f t="shared" si="4"/>
        <v xml:space="preserve"> </v>
      </c>
      <c r="V11" s="28"/>
      <c r="W11" s="28"/>
      <c r="X11" s="28"/>
      <c r="Y11" s="28"/>
      <c r="Z11" s="28"/>
      <c r="AA11" s="28"/>
      <c r="AB11" s="28"/>
      <c r="AC11" s="38" t="str">
        <f>+CONCATENATE(Table1[[#This Row],[Presenter 1 Full]]," ",CHAR(10),L11," ",CHAR(10),O11," ",CHAR(10),R11," ",CHAR(10),U11," ",CHAR(10),X11," ",CHAR(10),AA11," ")</f>
        <v xml:space="preserve">Lynn Hodge 
Rebecca Layton 
Elizabeth Lindquist 
 </v>
      </c>
      <c r="AD11" s="20" t="s">
        <v>145</v>
      </c>
    </row>
    <row r="12" spans="1:31" s="21" customFormat="1" ht="108" customHeight="1" x14ac:dyDescent="0.2">
      <c r="A12" s="27" t="s">
        <v>146</v>
      </c>
      <c r="B12" s="28" t="s">
        <v>110</v>
      </c>
      <c r="C12" s="38" t="s">
        <v>98</v>
      </c>
      <c r="D12" s="38" t="s">
        <v>147</v>
      </c>
      <c r="E12" s="28"/>
      <c r="F12" s="38" t="s">
        <v>148</v>
      </c>
      <c r="G12" s="28" t="s">
        <v>149</v>
      </c>
      <c r="H12" s="28" t="s">
        <v>150</v>
      </c>
      <c r="I12" s="29" t="str">
        <f t="shared" si="0"/>
        <v>Talitha Pam</v>
      </c>
      <c r="J12" s="28"/>
      <c r="K12" s="28" t="s">
        <v>66</v>
      </c>
      <c r="L12" s="29" t="str">
        <f t="shared" si="1"/>
        <v xml:space="preserve"> </v>
      </c>
      <c r="M12" s="28" t="s">
        <v>66</v>
      </c>
      <c r="N12" s="28" t="s">
        <v>66</v>
      </c>
      <c r="O12" s="29" t="str">
        <f t="shared" si="2"/>
        <v xml:space="preserve"> </v>
      </c>
      <c r="P12" s="28" t="s">
        <v>66</v>
      </c>
      <c r="Q12" s="28" t="s">
        <v>66</v>
      </c>
      <c r="R12" s="29" t="str">
        <f t="shared" si="3"/>
        <v xml:space="preserve"> </v>
      </c>
      <c r="S12" s="28" t="s">
        <v>66</v>
      </c>
      <c r="T12" s="28" t="s">
        <v>66</v>
      </c>
      <c r="U12" s="29" t="str">
        <f t="shared" si="4"/>
        <v xml:space="preserve"> </v>
      </c>
      <c r="V12" s="28"/>
      <c r="W12" s="28"/>
      <c r="X12" s="28"/>
      <c r="Y12" s="28"/>
      <c r="Z12" s="28"/>
      <c r="AA12" s="28"/>
      <c r="AB12" s="28" t="s">
        <v>66</v>
      </c>
      <c r="AC12" s="38" t="str">
        <f>+CONCATENATE(Table1[[#This Row],[Presenter 1 Full]]," ",CHAR(10),L12," ",CHAR(10),O12," ",CHAR(10),R12," ",CHAR(10),U12," ",CHAR(10),X12," ",CHAR(10),AA12," ")</f>
        <v xml:space="preserve">Talitha Pam 
 </v>
      </c>
      <c r="AD12" s="20" t="s">
        <v>151</v>
      </c>
    </row>
    <row r="13" spans="1:31" s="22" customFormat="1" ht="101.25" customHeight="1" x14ac:dyDescent="0.2">
      <c r="A13" s="19" t="s">
        <v>152</v>
      </c>
      <c r="B13" s="20" t="s">
        <v>110</v>
      </c>
      <c r="C13" s="37" t="s">
        <v>98</v>
      </c>
      <c r="D13" s="37" t="s">
        <v>153</v>
      </c>
      <c r="E13" s="20" t="s">
        <v>154</v>
      </c>
      <c r="F13" s="37" t="s">
        <v>155</v>
      </c>
      <c r="G13" s="20" t="s">
        <v>39</v>
      </c>
      <c r="H13" s="20" t="s">
        <v>156</v>
      </c>
      <c r="I13" s="21" t="str">
        <f t="shared" si="0"/>
        <v>David Lassen</v>
      </c>
      <c r="J13" s="20" t="s">
        <v>66</v>
      </c>
      <c r="K13" s="20" t="s">
        <v>66</v>
      </c>
      <c r="L13" s="21" t="str">
        <f t="shared" si="1"/>
        <v xml:space="preserve"> </v>
      </c>
      <c r="M13" s="20" t="s">
        <v>66</v>
      </c>
      <c r="N13" s="20" t="s">
        <v>66</v>
      </c>
      <c r="O13" s="21" t="str">
        <f t="shared" si="2"/>
        <v xml:space="preserve"> </v>
      </c>
      <c r="P13" s="20" t="s">
        <v>66</v>
      </c>
      <c r="Q13" s="20" t="s">
        <v>66</v>
      </c>
      <c r="R13" s="21" t="str">
        <f t="shared" si="3"/>
        <v xml:space="preserve"> </v>
      </c>
      <c r="S13" s="20" t="s">
        <v>66</v>
      </c>
      <c r="T13" s="20" t="s">
        <v>66</v>
      </c>
      <c r="U13" s="21" t="str">
        <f t="shared" si="4"/>
        <v xml:space="preserve"> </v>
      </c>
      <c r="V13" s="20"/>
      <c r="W13" s="20"/>
      <c r="X13" s="20"/>
      <c r="Y13" s="20"/>
      <c r="Z13" s="20"/>
      <c r="AA13" s="20"/>
      <c r="AB13" s="20" t="s">
        <v>66</v>
      </c>
      <c r="AC13" s="37" t="str">
        <f>+CONCATENATE(Table1[[#This Row],[Presenter 1 Full]]," ",CHAR(10),L13," ",CHAR(10),O13," ",CHAR(10),R13," ",CHAR(10),U13," ",CHAR(10),X13," ",CHAR(10),AA13," ")</f>
        <v xml:space="preserve">David Lassen 
 </v>
      </c>
      <c r="AD13" s="20" t="s">
        <v>157</v>
      </c>
    </row>
    <row r="14" spans="1:31" s="3" customFormat="1" ht="111" customHeight="1" x14ac:dyDescent="0.2">
      <c r="A14" s="19" t="s">
        <v>158</v>
      </c>
      <c r="B14" s="20" t="s">
        <v>110</v>
      </c>
      <c r="C14" s="37" t="s">
        <v>81</v>
      </c>
      <c r="D14" s="37" t="s">
        <v>159</v>
      </c>
      <c r="E14" s="20"/>
      <c r="F14" s="37" t="s">
        <v>160</v>
      </c>
      <c r="G14" s="20" t="s">
        <v>161</v>
      </c>
      <c r="H14" s="20" t="s">
        <v>162</v>
      </c>
      <c r="I14" s="21" t="str">
        <f t="shared" si="0"/>
        <v>Poonam Salhotra</v>
      </c>
      <c r="J14" s="20" t="s">
        <v>66</v>
      </c>
      <c r="K14" s="20" t="s">
        <v>66</v>
      </c>
      <c r="L14" s="21" t="str">
        <f t="shared" si="1"/>
        <v xml:space="preserve"> </v>
      </c>
      <c r="M14" s="20" t="s">
        <v>66</v>
      </c>
      <c r="N14" s="20" t="s">
        <v>66</v>
      </c>
      <c r="O14" s="21" t="str">
        <f t="shared" si="2"/>
        <v xml:space="preserve"> </v>
      </c>
      <c r="P14" s="20" t="s">
        <v>66</v>
      </c>
      <c r="Q14" s="20" t="s">
        <v>66</v>
      </c>
      <c r="R14" s="21" t="str">
        <f t="shared" si="3"/>
        <v xml:space="preserve"> </v>
      </c>
      <c r="S14" s="20" t="s">
        <v>66</v>
      </c>
      <c r="T14" s="20" t="s">
        <v>66</v>
      </c>
      <c r="U14" s="21" t="str">
        <f t="shared" si="4"/>
        <v xml:space="preserve"> </v>
      </c>
      <c r="V14" s="20"/>
      <c r="W14" s="20"/>
      <c r="X14" s="20"/>
      <c r="Y14" s="20"/>
      <c r="Z14" s="20"/>
      <c r="AA14" s="20"/>
      <c r="AB14" s="20"/>
      <c r="AC14" s="37" t="str">
        <f>+CONCATENATE(Table1[[#This Row],[Presenter 1 Full]]," ",CHAR(10),L14," ",CHAR(10),O14," ",CHAR(10),R14," ",CHAR(10),U14," ",CHAR(10),X14," ",CHAR(10),AA14," ")</f>
        <v xml:space="preserve">Poonam Salhotra 
 </v>
      </c>
      <c r="AD14" s="12" t="s">
        <v>163</v>
      </c>
    </row>
    <row r="15" spans="1:31" s="3" customFormat="1" ht="111.75" customHeight="1" x14ac:dyDescent="0.2">
      <c r="A15" s="19" t="s">
        <v>164</v>
      </c>
      <c r="B15" s="20" t="s">
        <v>110</v>
      </c>
      <c r="C15" s="37" t="s">
        <v>98</v>
      </c>
      <c r="D15" s="37" t="s">
        <v>165</v>
      </c>
      <c r="E15" s="20"/>
      <c r="F15" s="37" t="s">
        <v>166</v>
      </c>
      <c r="G15" s="20" t="s">
        <v>167</v>
      </c>
      <c r="H15" s="20" t="s">
        <v>168</v>
      </c>
      <c r="I15" s="21" t="str">
        <f t="shared" si="0"/>
        <v>Brandy Walker</v>
      </c>
      <c r="J15" s="20" t="s">
        <v>169</v>
      </c>
      <c r="K15" s="20" t="s">
        <v>170</v>
      </c>
      <c r="L15" s="21" t="str">
        <f t="shared" si="1"/>
        <v>Barbara Worley</v>
      </c>
      <c r="M15" s="20" t="s">
        <v>171</v>
      </c>
      <c r="N15" s="20" t="s">
        <v>172</v>
      </c>
      <c r="O15" s="21" t="str">
        <f t="shared" si="2"/>
        <v>Portia Latrice Johnson</v>
      </c>
      <c r="P15" s="20" t="s">
        <v>66</v>
      </c>
      <c r="Q15" s="20" t="s">
        <v>66</v>
      </c>
      <c r="R15" s="21" t="str">
        <f t="shared" si="3"/>
        <v xml:space="preserve"> </v>
      </c>
      <c r="S15" s="20" t="s">
        <v>66</v>
      </c>
      <c r="T15" s="20" t="s">
        <v>66</v>
      </c>
      <c r="U15" s="21" t="str">
        <f t="shared" si="4"/>
        <v xml:space="preserve"> </v>
      </c>
      <c r="V15" s="20"/>
      <c r="W15" s="20"/>
      <c r="X15" s="20"/>
      <c r="Y15" s="20"/>
      <c r="Z15" s="20"/>
      <c r="AA15" s="20"/>
      <c r="AB15" s="20" t="s">
        <v>173</v>
      </c>
      <c r="AC15" s="37" t="str">
        <f>+CONCATENATE(Table1[[#This Row],[Presenter 1 Full]]," ",CHAR(10),L15," ",CHAR(10),O15," ",CHAR(10),R15," ",CHAR(10),U15," ",CHAR(10),X15," ",CHAR(10),AA15," ")</f>
        <v xml:space="preserve">Brandy Walker 
Barbara Worley 
Portia Latrice Johnson 
 </v>
      </c>
      <c r="AD15" s="12" t="s">
        <v>174</v>
      </c>
    </row>
    <row r="16" spans="1:31" s="13" customFormat="1" ht="117" customHeight="1" x14ac:dyDescent="0.2">
      <c r="A16" s="27" t="s">
        <v>175</v>
      </c>
      <c r="B16" s="28" t="s">
        <v>176</v>
      </c>
      <c r="C16" s="38" t="s">
        <v>81</v>
      </c>
      <c r="D16" s="38" t="s">
        <v>177</v>
      </c>
      <c r="E16" s="28" t="s">
        <v>177</v>
      </c>
      <c r="F16" s="38" t="s">
        <v>178</v>
      </c>
      <c r="G16" s="28" t="s">
        <v>179</v>
      </c>
      <c r="H16" s="28" t="s">
        <v>180</v>
      </c>
      <c r="I16" s="29" t="str">
        <f t="shared" si="0"/>
        <v>Sam Perren</v>
      </c>
      <c r="J16" s="28" t="s">
        <v>181</v>
      </c>
      <c r="K16" s="28" t="s">
        <v>182</v>
      </c>
      <c r="L16" s="29" t="str">
        <f t="shared" si="1"/>
        <v>Rosanna Cruz-Bibb</v>
      </c>
      <c r="M16" s="28" t="s">
        <v>66</v>
      </c>
      <c r="N16" s="28" t="s">
        <v>66</v>
      </c>
      <c r="O16" s="29" t="str">
        <f t="shared" si="2"/>
        <v xml:space="preserve"> </v>
      </c>
      <c r="P16" s="28" t="s">
        <v>66</v>
      </c>
      <c r="Q16" s="28" t="s">
        <v>66</v>
      </c>
      <c r="R16" s="29" t="str">
        <f t="shared" si="3"/>
        <v xml:space="preserve"> </v>
      </c>
      <c r="S16" s="28" t="s">
        <v>66</v>
      </c>
      <c r="T16" s="28" t="s">
        <v>66</v>
      </c>
      <c r="U16" s="29" t="str">
        <f t="shared" si="4"/>
        <v xml:space="preserve"> </v>
      </c>
      <c r="V16" s="28"/>
      <c r="W16" s="28"/>
      <c r="X16" s="28"/>
      <c r="Y16" s="28"/>
      <c r="Z16" s="28"/>
      <c r="AA16" s="28"/>
      <c r="AB16" s="28" t="s">
        <v>66</v>
      </c>
      <c r="AC16" s="38" t="str">
        <f>+CONCATENATE(Table1[[#This Row],[Presenter 1 Full]]," ",CHAR(10),L16," ",CHAR(10),O16," ",CHAR(10),R16," ",CHAR(10),U16," ",CHAR(10),X16," ",CHAR(10),AA16," ")</f>
        <v xml:space="preserve">Sam Perren 
Rosanna Cruz-Bibb 
 </v>
      </c>
      <c r="AD16" s="12" t="s">
        <v>183</v>
      </c>
    </row>
    <row r="17" spans="1:30" s="13" customFormat="1" ht="112.5" customHeight="1" x14ac:dyDescent="0.2">
      <c r="A17" s="19" t="s">
        <v>184</v>
      </c>
      <c r="B17" s="20" t="s">
        <v>176</v>
      </c>
      <c r="C17" s="37" t="s">
        <v>130</v>
      </c>
      <c r="D17" s="37" t="s">
        <v>185</v>
      </c>
      <c r="E17" s="48" t="s">
        <v>186</v>
      </c>
      <c r="F17" s="37" t="s">
        <v>187</v>
      </c>
      <c r="G17" s="20" t="s">
        <v>188</v>
      </c>
      <c r="H17" s="20" t="s">
        <v>189</v>
      </c>
      <c r="I17" s="21" t="str">
        <f t="shared" si="0"/>
        <v>Elena Foulis</v>
      </c>
      <c r="J17" s="20" t="s">
        <v>190</v>
      </c>
      <c r="K17" s="20" t="s">
        <v>191</v>
      </c>
      <c r="L17" s="21" t="str">
        <f t="shared" si="1"/>
        <v>Heder Ubaldo</v>
      </c>
      <c r="M17" s="20" t="s">
        <v>192</v>
      </c>
      <c r="N17" s="20" t="s">
        <v>193</v>
      </c>
      <c r="O17" s="21" t="str">
        <f t="shared" si="2"/>
        <v>Lidia Garcia Berrelleza</v>
      </c>
      <c r="P17" s="20" t="s">
        <v>194</v>
      </c>
      <c r="Q17" s="20" t="s">
        <v>195</v>
      </c>
      <c r="R17" s="21" t="str">
        <f t="shared" si="3"/>
        <v>Manuel Bautista</v>
      </c>
      <c r="S17" s="20" t="s">
        <v>196</v>
      </c>
      <c r="T17" s="20" t="s">
        <v>197</v>
      </c>
      <c r="U17" s="21" t="str">
        <f t="shared" si="4"/>
        <v>Stefania Torres-Grisales</v>
      </c>
      <c r="V17" s="20"/>
      <c r="W17" s="20"/>
      <c r="X17" s="20"/>
      <c r="Y17" s="20"/>
      <c r="Z17" s="20"/>
      <c r="AA17" s="20"/>
      <c r="AB17" s="20"/>
      <c r="AC17" s="37" t="str">
        <f>+CONCATENATE(Table1[[#This Row],[Presenter 1 Full]]," ",CHAR(10),L17," ",CHAR(10),O17," ",CHAR(10),R17," ",CHAR(10),U17," ",CHAR(10),X17," ",CHAR(10),AA17," ")</f>
        <v xml:space="preserve">Elena Foulis 
Heder Ubaldo 
Lidia Garcia Berrelleza 
Manuel Bautista 
Stefania Torres-Grisales 
 </v>
      </c>
      <c r="AD17" s="12" t="s">
        <v>198</v>
      </c>
    </row>
    <row r="18" spans="1:30" s="13" customFormat="1" ht="110.25" customHeight="1" x14ac:dyDescent="0.2">
      <c r="A18" s="19" t="s">
        <v>199</v>
      </c>
      <c r="B18" s="20" t="s">
        <v>176</v>
      </c>
      <c r="C18" s="37" t="s">
        <v>130</v>
      </c>
      <c r="D18" s="37" t="s">
        <v>200</v>
      </c>
      <c r="E18" s="20"/>
      <c r="F18" s="37" t="s">
        <v>201</v>
      </c>
      <c r="G18" s="20" t="s">
        <v>45</v>
      </c>
      <c r="H18" s="20" t="s">
        <v>202</v>
      </c>
      <c r="I18" s="21" t="str">
        <f t="shared" si="0"/>
        <v>Rachel Lundbohm</v>
      </c>
      <c r="J18" s="20" t="s">
        <v>203</v>
      </c>
      <c r="K18" s="20" t="s">
        <v>204</v>
      </c>
      <c r="L18" s="21" t="str">
        <f t="shared" si="1"/>
        <v>James Leiman</v>
      </c>
      <c r="M18" s="20" t="s">
        <v>66</v>
      </c>
      <c r="N18" s="20" t="s">
        <v>66</v>
      </c>
      <c r="O18" s="21" t="str">
        <f t="shared" si="2"/>
        <v xml:space="preserve"> </v>
      </c>
      <c r="P18" s="20" t="s">
        <v>66</v>
      </c>
      <c r="Q18" s="20" t="s">
        <v>66</v>
      </c>
      <c r="R18" s="21" t="str">
        <f t="shared" si="3"/>
        <v xml:space="preserve"> </v>
      </c>
      <c r="S18" s="20" t="s">
        <v>66</v>
      </c>
      <c r="T18" s="20" t="s">
        <v>66</v>
      </c>
      <c r="U18" s="21" t="str">
        <f t="shared" si="4"/>
        <v xml:space="preserve"> </v>
      </c>
      <c r="V18" s="20"/>
      <c r="W18" s="20"/>
      <c r="X18" s="20"/>
      <c r="Y18" s="20"/>
      <c r="Z18" s="20"/>
      <c r="AA18" s="20"/>
      <c r="AB18" s="20"/>
      <c r="AC18" s="37" t="str">
        <f>+CONCATENATE(Table1[[#This Row],[Presenter 1 Full]]," ",CHAR(10),L18," ",CHAR(10),O18," ",CHAR(10),R18," ",CHAR(10),U18," ",CHAR(10),X18," ",CHAR(10),AA18," ")</f>
        <v xml:space="preserve">Rachel Lundbohm 
James Leiman 
 </v>
      </c>
      <c r="AD18" s="12" t="s">
        <v>205</v>
      </c>
    </row>
    <row r="19" spans="1:30" s="13" customFormat="1" ht="96" x14ac:dyDescent="0.2">
      <c r="A19" s="27" t="s">
        <v>206</v>
      </c>
      <c r="B19" s="28" t="s">
        <v>176</v>
      </c>
      <c r="C19" s="38" t="s">
        <v>207</v>
      </c>
      <c r="D19" s="38" t="s">
        <v>208</v>
      </c>
      <c r="E19" s="28" t="s">
        <v>209</v>
      </c>
      <c r="F19" s="38" t="s">
        <v>210</v>
      </c>
      <c r="G19" s="28" t="s">
        <v>211</v>
      </c>
      <c r="H19" s="28" t="s">
        <v>212</v>
      </c>
      <c r="I19" s="29" t="str">
        <f t="shared" si="0"/>
        <v>Cyndi Rickards</v>
      </c>
      <c r="J19" s="28" t="s">
        <v>66</v>
      </c>
      <c r="K19" s="28" t="s">
        <v>66</v>
      </c>
      <c r="L19" s="29" t="str">
        <f t="shared" si="1"/>
        <v xml:space="preserve"> </v>
      </c>
      <c r="M19" s="28" t="s">
        <v>66</v>
      </c>
      <c r="N19" s="28" t="s">
        <v>66</v>
      </c>
      <c r="O19" s="29" t="str">
        <f t="shared" si="2"/>
        <v xml:space="preserve"> </v>
      </c>
      <c r="P19" s="28" t="s">
        <v>66</v>
      </c>
      <c r="Q19" s="28" t="s">
        <v>66</v>
      </c>
      <c r="R19" s="29" t="str">
        <f t="shared" si="3"/>
        <v xml:space="preserve"> </v>
      </c>
      <c r="S19" s="28" t="s">
        <v>66</v>
      </c>
      <c r="T19" s="28" t="s">
        <v>66</v>
      </c>
      <c r="U19" s="29" t="str">
        <f t="shared" si="4"/>
        <v xml:space="preserve"> </v>
      </c>
      <c r="V19" s="28"/>
      <c r="W19" s="28"/>
      <c r="X19" s="28"/>
      <c r="Y19" s="28"/>
      <c r="Z19" s="28"/>
      <c r="AA19" s="28"/>
      <c r="AB19" s="28" t="s">
        <v>66</v>
      </c>
      <c r="AC19" s="38" t="str">
        <f>+CONCATENATE(Table1[[#This Row],[Presenter 1 Full]]," ",CHAR(10),L19," ",CHAR(10),O19," ",CHAR(10),R19," ",CHAR(10),U19," ",CHAR(10),X19," ",CHAR(10),AA19," ")</f>
        <v xml:space="preserve">Cyndi Rickards 
 </v>
      </c>
      <c r="AD19" s="12" t="s">
        <v>213</v>
      </c>
    </row>
    <row r="20" spans="1:30" s="13" customFormat="1" ht="106.5" customHeight="1" x14ac:dyDescent="0.2">
      <c r="A20" s="27" t="s">
        <v>214</v>
      </c>
      <c r="B20" s="28" t="s">
        <v>176</v>
      </c>
      <c r="C20" s="38" t="s">
        <v>130</v>
      </c>
      <c r="D20" s="38" t="s">
        <v>215</v>
      </c>
      <c r="E20" s="28"/>
      <c r="F20" s="38" t="s">
        <v>216</v>
      </c>
      <c r="G20" s="28" t="s">
        <v>217</v>
      </c>
      <c r="H20" s="28" t="s">
        <v>218</v>
      </c>
      <c r="I20" s="29" t="str">
        <f t="shared" si="0"/>
        <v>Shaelyn Smith</v>
      </c>
      <c r="J20" s="28" t="s">
        <v>219</v>
      </c>
      <c r="K20" s="28" t="s">
        <v>220</v>
      </c>
      <c r="L20" s="29" t="str">
        <f t="shared" si="1"/>
        <v>Timothy Standfield</v>
      </c>
      <c r="M20" s="28" t="s">
        <v>221</v>
      </c>
      <c r="N20" s="28" t="s">
        <v>222</v>
      </c>
      <c r="O20" s="29" t="str">
        <f t="shared" si="2"/>
        <v>Keith Rogers</v>
      </c>
      <c r="P20" s="28" t="s">
        <v>223</v>
      </c>
      <c r="Q20" s="28" t="s">
        <v>224</v>
      </c>
      <c r="R20" s="29" t="str">
        <f t="shared" si="3"/>
        <v>Christopher Dalton</v>
      </c>
      <c r="S20" s="28" t="s">
        <v>223</v>
      </c>
      <c r="T20" s="28" t="s">
        <v>225</v>
      </c>
      <c r="U20" s="29" t="str">
        <f t="shared" si="4"/>
        <v>Christopher McCray</v>
      </c>
      <c r="V20" s="28"/>
      <c r="W20" s="28"/>
      <c r="X20" s="28"/>
      <c r="Y20" s="28"/>
      <c r="Z20" s="28"/>
      <c r="AA20" s="28"/>
      <c r="AB20" s="28" t="s">
        <v>66</v>
      </c>
      <c r="AC20" s="38" t="str">
        <f>+CONCATENATE(Table1[[#This Row],[Presenter 1 Full]]," ",CHAR(10),L20," ",CHAR(10),O20," ",CHAR(10),R20," ",CHAR(10),U20," ",CHAR(10),X20," ",CHAR(10),AA20," ")</f>
        <v xml:space="preserve">Shaelyn Smith 
Timothy Standfield 
Keith Rogers 
Christopher Dalton 
Christopher McCray 
 </v>
      </c>
      <c r="AD20" s="12" t="s">
        <v>226</v>
      </c>
    </row>
    <row r="21" spans="1:30" s="13" customFormat="1" ht="111" customHeight="1" x14ac:dyDescent="0.2">
      <c r="A21" s="19" t="s">
        <v>227</v>
      </c>
      <c r="B21" s="20" t="s">
        <v>176</v>
      </c>
      <c r="C21" s="37" t="s">
        <v>228</v>
      </c>
      <c r="D21" s="37" t="s">
        <v>229</v>
      </c>
      <c r="E21" s="20" t="s">
        <v>230</v>
      </c>
      <c r="F21" s="37" t="s">
        <v>231</v>
      </c>
      <c r="G21" s="20" t="s">
        <v>232</v>
      </c>
      <c r="H21" s="20" t="s">
        <v>233</v>
      </c>
      <c r="I21" s="21" t="str">
        <f t="shared" si="0"/>
        <v>Marly Doty</v>
      </c>
      <c r="J21" s="20" t="s">
        <v>234</v>
      </c>
      <c r="K21" s="20" t="s">
        <v>235</v>
      </c>
      <c r="L21" s="21" t="str">
        <f t="shared" si="1"/>
        <v>Anna Raffeinner</v>
      </c>
      <c r="M21" s="20" t="s">
        <v>66</v>
      </c>
      <c r="N21" s="20" t="s">
        <v>66</v>
      </c>
      <c r="O21" s="21" t="str">
        <f t="shared" si="2"/>
        <v xml:space="preserve"> </v>
      </c>
      <c r="P21" s="20" t="s">
        <v>66</v>
      </c>
      <c r="Q21" s="20" t="s">
        <v>66</v>
      </c>
      <c r="R21" s="21" t="str">
        <f t="shared" si="3"/>
        <v xml:space="preserve"> </v>
      </c>
      <c r="S21" s="20" t="s">
        <v>66</v>
      </c>
      <c r="T21" s="20" t="s">
        <v>66</v>
      </c>
      <c r="U21" s="21" t="str">
        <f t="shared" si="4"/>
        <v xml:space="preserve"> </v>
      </c>
      <c r="V21" s="20"/>
      <c r="W21" s="20"/>
      <c r="X21" s="20"/>
      <c r="Y21" s="20"/>
      <c r="Z21" s="20"/>
      <c r="AA21" s="20"/>
      <c r="AB21" s="20"/>
      <c r="AC21" s="37" t="str">
        <f>+CONCATENATE(Table1[[#This Row],[Presenter 1 Full]]," ",CHAR(10),L21," ",CHAR(10),O21," ",CHAR(10),R21," ",CHAR(10),U21," ",CHAR(10),X21," ",CHAR(10),AA21," ")</f>
        <v xml:space="preserve">Marly Doty 
Anna Raffeinner 
 </v>
      </c>
      <c r="AD21" s="12" t="s">
        <v>236</v>
      </c>
    </row>
    <row r="22" spans="1:30" s="13" customFormat="1" ht="111.75" customHeight="1" x14ac:dyDescent="0.2">
      <c r="A22" s="19" t="s">
        <v>237</v>
      </c>
      <c r="B22" s="20" t="s">
        <v>176</v>
      </c>
      <c r="C22" s="37" t="s">
        <v>98</v>
      </c>
      <c r="D22" s="37" t="s">
        <v>238</v>
      </c>
      <c r="E22" s="20"/>
      <c r="F22" s="37" t="s">
        <v>239</v>
      </c>
      <c r="G22" s="20" t="s">
        <v>64</v>
      </c>
      <c r="H22" s="20" t="s">
        <v>240</v>
      </c>
      <c r="I22" s="21" t="str">
        <f t="shared" si="0"/>
        <v>Megan Teitelbaum</v>
      </c>
      <c r="J22" s="20" t="s">
        <v>241</v>
      </c>
      <c r="K22" s="20" t="s">
        <v>242</v>
      </c>
      <c r="L22" s="21" t="str">
        <f t="shared" si="1"/>
        <v>Brittany Aydelotte</v>
      </c>
      <c r="M22" s="21"/>
      <c r="N22" s="21"/>
      <c r="O22" s="21" t="str">
        <f t="shared" si="2"/>
        <v xml:space="preserve"> </v>
      </c>
      <c r="P22" s="20" t="s">
        <v>66</v>
      </c>
      <c r="Q22" s="20" t="s">
        <v>66</v>
      </c>
      <c r="R22" s="21" t="str">
        <f t="shared" si="3"/>
        <v xml:space="preserve"> </v>
      </c>
      <c r="S22" s="20" t="s">
        <v>66</v>
      </c>
      <c r="T22" s="20" t="s">
        <v>66</v>
      </c>
      <c r="U22" s="21" t="str">
        <f t="shared" si="4"/>
        <v xml:space="preserve"> </v>
      </c>
      <c r="V22" s="20"/>
      <c r="W22" s="20"/>
      <c r="X22" s="20"/>
      <c r="Y22" s="20"/>
      <c r="Z22" s="20"/>
      <c r="AA22" s="20"/>
      <c r="AB22" s="20" t="s">
        <v>66</v>
      </c>
      <c r="AC22" s="37" t="str">
        <f>+CONCATENATE(Table1[[#This Row],[Presenter 1 Full]]," ",CHAR(10),L22," ",CHAR(10),O22," ",CHAR(10),R22," ",CHAR(10),U22," ",CHAR(10),X22," ",CHAR(10),AA22," ")</f>
        <v xml:space="preserve">Megan Teitelbaum 
Brittany Aydelotte 
 </v>
      </c>
      <c r="AD22" s="12" t="s">
        <v>243</v>
      </c>
    </row>
    <row r="23" spans="1:30" s="13" customFormat="1" ht="96" x14ac:dyDescent="0.2">
      <c r="A23" s="27" t="s">
        <v>244</v>
      </c>
      <c r="B23" s="28" t="s">
        <v>176</v>
      </c>
      <c r="C23" s="38" t="s">
        <v>81</v>
      </c>
      <c r="D23" s="38" t="s">
        <v>245</v>
      </c>
      <c r="E23" s="28" t="s">
        <v>246</v>
      </c>
      <c r="F23" s="38" t="s">
        <v>247</v>
      </c>
      <c r="G23" s="28" t="s">
        <v>248</v>
      </c>
      <c r="H23" s="28" t="s">
        <v>249</v>
      </c>
      <c r="I23" s="29" t="str">
        <f t="shared" si="0"/>
        <v>Haley Jean Sankey</v>
      </c>
      <c r="J23" s="28" t="s">
        <v>250</v>
      </c>
      <c r="K23" s="28" t="s">
        <v>251</v>
      </c>
      <c r="L23" s="29" t="str">
        <f t="shared" si="1"/>
        <v>Jane Sutterlin</v>
      </c>
      <c r="M23" s="28" t="s">
        <v>252</v>
      </c>
      <c r="N23" s="28" t="s">
        <v>253</v>
      </c>
      <c r="O23" s="29" t="str">
        <f t="shared" si="2"/>
        <v>Maria Scalzi Wherely</v>
      </c>
      <c r="P23" s="28" t="s">
        <v>66</v>
      </c>
      <c r="Q23" s="28" t="s">
        <v>66</v>
      </c>
      <c r="R23" s="29" t="str">
        <f t="shared" si="3"/>
        <v xml:space="preserve"> </v>
      </c>
      <c r="S23" s="28" t="s">
        <v>66</v>
      </c>
      <c r="T23" s="28" t="s">
        <v>66</v>
      </c>
      <c r="U23" s="29" t="str">
        <f t="shared" si="4"/>
        <v xml:space="preserve"> </v>
      </c>
      <c r="V23" s="28"/>
      <c r="W23" s="28"/>
      <c r="X23" s="28"/>
      <c r="Y23" s="28"/>
      <c r="Z23" s="28"/>
      <c r="AA23" s="28"/>
      <c r="AB23" s="28" t="s">
        <v>66</v>
      </c>
      <c r="AC23" s="38" t="str">
        <f>+CONCATENATE(Table1[[#This Row],[Presenter 1 Full]]," ",CHAR(10),L23," ",CHAR(10),O23," ",CHAR(10),R23," ",CHAR(10),U23," ",CHAR(10),X23," ",CHAR(10),AA23," ")</f>
        <v xml:space="preserve">Haley Jean Sankey 
Jane Sutterlin 
Maria Scalzi Wherely 
 </v>
      </c>
      <c r="AD23" s="12" t="s">
        <v>254</v>
      </c>
    </row>
    <row r="24" spans="1:30" s="13" customFormat="1" ht="96" x14ac:dyDescent="0.2">
      <c r="A24" s="27" t="s">
        <v>255</v>
      </c>
      <c r="B24" s="28" t="s">
        <v>176</v>
      </c>
      <c r="C24" s="38" t="s">
        <v>207</v>
      </c>
      <c r="D24" s="38" t="s">
        <v>256</v>
      </c>
      <c r="E24" s="28"/>
      <c r="F24" s="38" t="s">
        <v>257</v>
      </c>
      <c r="G24" s="28" t="s">
        <v>258</v>
      </c>
      <c r="H24" s="28" t="s">
        <v>218</v>
      </c>
      <c r="I24" s="29" t="str">
        <f t="shared" si="0"/>
        <v>Mary Ann Smith</v>
      </c>
      <c r="J24" s="28" t="s">
        <v>66</v>
      </c>
      <c r="K24" s="28" t="s">
        <v>66</v>
      </c>
      <c r="L24" s="29" t="str">
        <f t="shared" si="1"/>
        <v xml:space="preserve"> </v>
      </c>
      <c r="M24" s="28" t="s">
        <v>66</v>
      </c>
      <c r="N24" s="28" t="s">
        <v>66</v>
      </c>
      <c r="O24" s="29" t="str">
        <f t="shared" si="2"/>
        <v xml:space="preserve"> </v>
      </c>
      <c r="P24" s="28" t="s">
        <v>66</v>
      </c>
      <c r="Q24" s="28" t="s">
        <v>66</v>
      </c>
      <c r="R24" s="29" t="str">
        <f t="shared" si="3"/>
        <v xml:space="preserve"> </v>
      </c>
      <c r="S24" s="28" t="s">
        <v>259</v>
      </c>
      <c r="T24" s="28" t="s">
        <v>218</v>
      </c>
      <c r="U24" s="29" t="str">
        <f t="shared" si="4"/>
        <v>Mary Smith</v>
      </c>
      <c r="V24" s="28"/>
      <c r="W24" s="28"/>
      <c r="X24" s="28"/>
      <c r="Y24" s="28"/>
      <c r="Z24" s="28"/>
      <c r="AA24" s="28"/>
      <c r="AB24" s="28" t="s">
        <v>260</v>
      </c>
      <c r="AC24" s="38" t="str">
        <f>+CONCATENATE(Table1[[#This Row],[Presenter 1 Full]]," ",CHAR(10),L24," ",CHAR(10),O24," ",CHAR(10),R24," ",CHAR(10),U24," ",CHAR(10),X24," ",CHAR(10),AA24," ")</f>
        <v xml:space="preserve">Mary Ann Smith 
Mary Smith 
 </v>
      </c>
      <c r="AD24" s="12" t="s">
        <v>261</v>
      </c>
    </row>
    <row r="25" spans="1:30" s="13" customFormat="1" ht="96" x14ac:dyDescent="0.2">
      <c r="A25" s="19" t="s">
        <v>262</v>
      </c>
      <c r="B25" s="20" t="s">
        <v>176</v>
      </c>
      <c r="C25" s="37" t="s">
        <v>98</v>
      </c>
      <c r="D25" s="37" t="s">
        <v>263</v>
      </c>
      <c r="E25" s="20" t="s">
        <v>264</v>
      </c>
      <c r="F25" s="37" t="s">
        <v>265</v>
      </c>
      <c r="G25" s="20" t="s">
        <v>266</v>
      </c>
      <c r="H25" s="20" t="s">
        <v>267</v>
      </c>
      <c r="I25" s="21" t="str">
        <f t="shared" si="0"/>
        <v>Richard Edward Smith Jr.</v>
      </c>
      <c r="J25" s="20" t="s">
        <v>268</v>
      </c>
      <c r="K25" s="20" t="s">
        <v>269</v>
      </c>
      <c r="L25" s="21" t="str">
        <f t="shared" si="1"/>
        <v>Pamela Driftmier</v>
      </c>
      <c r="M25" s="20" t="s">
        <v>270</v>
      </c>
      <c r="N25" s="20" t="s">
        <v>218</v>
      </c>
      <c r="O25" s="21" t="str">
        <f t="shared" si="2"/>
        <v>Richard Smith</v>
      </c>
      <c r="P25" s="20" t="s">
        <v>66</v>
      </c>
      <c r="Q25" s="20" t="s">
        <v>66</v>
      </c>
      <c r="R25" s="21" t="str">
        <f t="shared" si="3"/>
        <v xml:space="preserve"> </v>
      </c>
      <c r="S25" s="20" t="s">
        <v>66</v>
      </c>
      <c r="T25" s="20" t="s">
        <v>66</v>
      </c>
      <c r="U25" s="21" t="str">
        <f t="shared" si="4"/>
        <v xml:space="preserve"> </v>
      </c>
      <c r="V25" s="20"/>
      <c r="W25" s="20"/>
      <c r="X25" s="20"/>
      <c r="Y25" s="20"/>
      <c r="Z25" s="20"/>
      <c r="AA25" s="20"/>
      <c r="AB25" s="20"/>
      <c r="AC25" s="37" t="str">
        <f>+CONCATENATE(Table1[[#This Row],[Presenter 1 Full]]," ",CHAR(10),L25," ",CHAR(10),O25," ",CHAR(10),R25," ",CHAR(10),U25," ",CHAR(10),X25," ",CHAR(10),AA25," ")</f>
        <v xml:space="preserve">Richard Edward Smith Jr. 
Pamela Driftmier 
Richard Smith 
 </v>
      </c>
      <c r="AD25" s="12" t="s">
        <v>271</v>
      </c>
    </row>
    <row r="26" spans="1:30" s="13" customFormat="1" ht="97" thickBot="1" x14ac:dyDescent="0.25">
      <c r="A26" s="21" t="s">
        <v>272</v>
      </c>
      <c r="B26" s="20" t="s">
        <v>176</v>
      </c>
      <c r="C26" s="37" t="s">
        <v>34</v>
      </c>
      <c r="D26" s="37" t="s">
        <v>273</v>
      </c>
      <c r="E26" s="20"/>
      <c r="F26" s="37" t="s">
        <v>274</v>
      </c>
      <c r="G26" s="20" t="s">
        <v>275</v>
      </c>
      <c r="H26" s="20" t="s">
        <v>276</v>
      </c>
      <c r="I26" s="21" t="str">
        <f t="shared" si="0"/>
        <v>Katie Kleinhesselink</v>
      </c>
      <c r="J26" s="20" t="s">
        <v>277</v>
      </c>
      <c r="K26" s="20" t="s">
        <v>278</v>
      </c>
      <c r="L26" s="21" t="str">
        <f t="shared" si="1"/>
        <v>Cara DiEnno</v>
      </c>
      <c r="M26" s="20" t="s">
        <v>66</v>
      </c>
      <c r="N26" s="20" t="s">
        <v>66</v>
      </c>
      <c r="O26" s="21" t="str">
        <f t="shared" si="2"/>
        <v xml:space="preserve"> </v>
      </c>
      <c r="P26" s="20" t="s">
        <v>66</v>
      </c>
      <c r="Q26" s="20" t="s">
        <v>66</v>
      </c>
      <c r="R26" s="21" t="str">
        <f t="shared" si="3"/>
        <v xml:space="preserve"> </v>
      </c>
      <c r="S26" s="20" t="s">
        <v>66</v>
      </c>
      <c r="T26" s="20" t="s">
        <v>66</v>
      </c>
      <c r="U26" s="21" t="str">
        <f t="shared" si="4"/>
        <v xml:space="preserve"> </v>
      </c>
      <c r="V26" s="20"/>
      <c r="W26" s="20"/>
      <c r="X26" s="20"/>
      <c r="Y26" s="20"/>
      <c r="Z26" s="20"/>
      <c r="AA26" s="20"/>
      <c r="AB26" s="20" t="s">
        <v>279</v>
      </c>
      <c r="AC26" s="37" t="str">
        <f>+CONCATENATE(Table1[[#This Row],[Presenter 1 Full]]," ",CHAR(10),L26," ",CHAR(10),O26," ",CHAR(10),R26," ",CHAR(10),U26," ",CHAR(10),X26," ",CHAR(10),AA26," ")</f>
        <v xml:space="preserve">Katie Kleinhesselink 
Cara DiEnno 
 </v>
      </c>
      <c r="AD26" s="12" t="s">
        <v>280</v>
      </c>
    </row>
    <row r="27" spans="1:30" s="8" customFormat="1" ht="20" thickBot="1" x14ac:dyDescent="0.3">
      <c r="A27" s="107" t="s">
        <v>281</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9"/>
      <c r="AD27" s="10"/>
    </row>
    <row r="28" spans="1:30" s="65" customFormat="1" x14ac:dyDescent="0.2">
      <c r="A28" s="60" t="s">
        <v>1</v>
      </c>
      <c r="B28" s="61" t="s">
        <v>282</v>
      </c>
      <c r="C28" s="98" t="s">
        <v>3</v>
      </c>
      <c r="D28" s="63" t="s">
        <v>4</v>
      </c>
      <c r="E28" s="61" t="s">
        <v>5</v>
      </c>
      <c r="F28" s="63" t="s">
        <v>6</v>
      </c>
      <c r="G28" s="61" t="s">
        <v>7</v>
      </c>
      <c r="H28" s="61" t="s">
        <v>8</v>
      </c>
      <c r="I28" s="61" t="s">
        <v>9</v>
      </c>
      <c r="J28" s="61" t="s">
        <v>10</v>
      </c>
      <c r="K28" s="61" t="s">
        <v>11</v>
      </c>
      <c r="L28" s="61" t="s">
        <v>12</v>
      </c>
      <c r="M28" s="61" t="s">
        <v>13</v>
      </c>
      <c r="N28" s="61" t="s">
        <v>14</v>
      </c>
      <c r="O28" s="61" t="s">
        <v>15</v>
      </c>
      <c r="P28" s="61" t="s">
        <v>16</v>
      </c>
      <c r="Q28" s="61" t="s">
        <v>17</v>
      </c>
      <c r="R28" s="61" t="s">
        <v>18</v>
      </c>
      <c r="S28" s="61" t="s">
        <v>19</v>
      </c>
      <c r="T28" s="61" t="s">
        <v>20</v>
      </c>
      <c r="U28" s="61" t="s">
        <v>21</v>
      </c>
      <c r="V28" s="61" t="s">
        <v>22</v>
      </c>
      <c r="W28" s="61" t="s">
        <v>23</v>
      </c>
      <c r="X28" s="61" t="s">
        <v>24</v>
      </c>
      <c r="Y28" s="61" t="s">
        <v>25</v>
      </c>
      <c r="Z28" s="61" t="s">
        <v>26</v>
      </c>
      <c r="AA28" s="61" t="s">
        <v>27</v>
      </c>
      <c r="AB28" s="61" t="s">
        <v>28</v>
      </c>
      <c r="AC28" s="62" t="s">
        <v>29</v>
      </c>
      <c r="AD28" s="64" t="s">
        <v>30</v>
      </c>
    </row>
    <row r="29" spans="1:30" s="4" customFormat="1" ht="96" x14ac:dyDescent="0.2">
      <c r="A29" s="45" t="s">
        <v>283</v>
      </c>
      <c r="B29" s="46" t="s">
        <v>33</v>
      </c>
      <c r="C29" s="37" t="s">
        <v>98</v>
      </c>
      <c r="D29" s="47" t="s">
        <v>284</v>
      </c>
      <c r="E29" s="46" t="s">
        <v>284</v>
      </c>
      <c r="F29" s="47" t="s">
        <v>285</v>
      </c>
      <c r="G29" s="46" t="s">
        <v>286</v>
      </c>
      <c r="H29" s="46" t="s">
        <v>249</v>
      </c>
      <c r="I29" s="48" t="str">
        <f t="shared" ref="I29:I49" si="5">G29&amp;" "&amp;H29</f>
        <v>Haley  Sankey</v>
      </c>
      <c r="J29" s="46" t="s">
        <v>287</v>
      </c>
      <c r="K29" s="46" t="s">
        <v>288</v>
      </c>
      <c r="L29" s="48" t="str">
        <f t="shared" ref="L29:L49" si="6">J29&amp;" "&amp;K29</f>
        <v>Tara Wyckoff</v>
      </c>
      <c r="M29" s="46" t="s">
        <v>289</v>
      </c>
      <c r="N29" s="46" t="s">
        <v>290</v>
      </c>
      <c r="O29" s="48" t="str">
        <f t="shared" ref="O29:O49" si="7">M29&amp;" "&amp;N29</f>
        <v>Frans Padt</v>
      </c>
      <c r="P29" s="46" t="s">
        <v>291</v>
      </c>
      <c r="Q29" s="46" t="s">
        <v>292</v>
      </c>
      <c r="R29" s="48" t="str">
        <f t="shared" ref="R29:R42" si="8">P29&amp;" "&amp;Q29</f>
        <v>Ilona Ballreich</v>
      </c>
      <c r="S29" s="46" t="s">
        <v>293</v>
      </c>
      <c r="T29" s="46" t="s">
        <v>294</v>
      </c>
      <c r="U29" s="48" t="str">
        <f t="shared" ref="U29:U49" si="9">S29&amp;" "&amp;T29</f>
        <v>Vippy Yee</v>
      </c>
      <c r="V29" s="46"/>
      <c r="W29" s="46"/>
      <c r="X29" s="46"/>
      <c r="Y29" s="46"/>
      <c r="Z29" s="46"/>
      <c r="AA29" s="46"/>
      <c r="AB29" s="46"/>
      <c r="AC29" s="37" t="str">
        <f>+CONCATENATE(Table2[[#This Row],[Presenter 1 Full]]," ",CHAR(10),L29," ",CHAR(10),O29," ",CHAR(10),R29," ",CHAR(10),U29," ",CHAR(10),X29," ",CHAR(10),AA29," ")</f>
        <v xml:space="preserve">Haley  Sankey 
Tara Wyckoff 
Frans Padt 
Ilona Ballreich 
Vippy Yee 
 </v>
      </c>
      <c r="AD29" s="10" t="s">
        <v>295</v>
      </c>
    </row>
    <row r="30" spans="1:30" s="31" customFormat="1" ht="96" x14ac:dyDescent="0.2">
      <c r="A30" s="24" t="s">
        <v>296</v>
      </c>
      <c r="B30" s="25" t="s">
        <v>33</v>
      </c>
      <c r="C30" s="38" t="s">
        <v>130</v>
      </c>
      <c r="D30" s="36" t="s">
        <v>297</v>
      </c>
      <c r="E30" s="25" t="s">
        <v>297</v>
      </c>
      <c r="F30" s="36" t="s">
        <v>298</v>
      </c>
      <c r="G30" s="25" t="s">
        <v>299</v>
      </c>
      <c r="H30" s="25" t="s">
        <v>300</v>
      </c>
      <c r="I30" s="26" t="str">
        <f t="shared" si="5"/>
        <v>Tea Rozman</v>
      </c>
      <c r="J30" s="32" t="s">
        <v>301</v>
      </c>
      <c r="K30" s="32" t="s">
        <v>302</v>
      </c>
      <c r="L30" s="26" t="str">
        <f t="shared" si="6"/>
        <v>TBD Author</v>
      </c>
      <c r="M30" s="32" t="s">
        <v>301</v>
      </c>
      <c r="N30" s="32" t="s">
        <v>303</v>
      </c>
      <c r="O30" s="26" t="str">
        <f t="shared" si="7"/>
        <v>TBD Student</v>
      </c>
      <c r="P30" s="25" t="s">
        <v>66</v>
      </c>
      <c r="Q30" s="25" t="s">
        <v>66</v>
      </c>
      <c r="R30" s="26" t="str">
        <f t="shared" si="8"/>
        <v xml:space="preserve"> </v>
      </c>
      <c r="S30" s="25" t="s">
        <v>66</v>
      </c>
      <c r="T30" s="25" t="s">
        <v>66</v>
      </c>
      <c r="U30" s="26" t="str">
        <f t="shared" si="9"/>
        <v xml:space="preserve"> </v>
      </c>
      <c r="V30" s="25"/>
      <c r="W30" s="25"/>
      <c r="X30" s="25"/>
      <c r="Y30" s="25"/>
      <c r="Z30" s="25"/>
      <c r="AA30" s="25"/>
      <c r="AB30" s="25" t="s">
        <v>66</v>
      </c>
      <c r="AC30" s="38" t="str">
        <f>+CONCATENATE(Table2[[#This Row],[Presenter 1 Full]]," ",CHAR(10),L30," ",CHAR(10),O30," ",CHAR(10),R30," ",CHAR(10),U30," ",CHAR(10),X30," ",CHAR(10),AA30," ")</f>
        <v xml:space="preserve">Tea Rozman 
TBD Author 
TBD Student 
 </v>
      </c>
      <c r="AD30" s="10" t="s">
        <v>304</v>
      </c>
    </row>
    <row r="31" spans="1:30" s="7" customFormat="1" ht="96" x14ac:dyDescent="0.2">
      <c r="A31" s="45" t="s">
        <v>305</v>
      </c>
      <c r="B31" s="46" t="s">
        <v>33</v>
      </c>
      <c r="C31" s="37" t="s">
        <v>130</v>
      </c>
      <c r="D31" s="47" t="s">
        <v>306</v>
      </c>
      <c r="E31" s="46" t="s">
        <v>306</v>
      </c>
      <c r="F31" s="47" t="s">
        <v>307</v>
      </c>
      <c r="G31" s="46" t="s">
        <v>308</v>
      </c>
      <c r="H31" s="46" t="s">
        <v>309</v>
      </c>
      <c r="I31" s="35" t="str">
        <f t="shared" si="5"/>
        <v>Douglas Craddock</v>
      </c>
      <c r="J31" s="46" t="s">
        <v>310</v>
      </c>
      <c r="K31" s="46" t="s">
        <v>311</v>
      </c>
      <c r="L31" s="35" t="str">
        <f t="shared" si="6"/>
        <v>Jerron Jones</v>
      </c>
      <c r="M31" s="46" t="s">
        <v>312</v>
      </c>
      <c r="N31" s="46" t="s">
        <v>313</v>
      </c>
      <c r="O31" s="35" t="str">
        <f t="shared" si="7"/>
        <v>Devont’e Carson</v>
      </c>
      <c r="P31" s="46" t="s">
        <v>314</v>
      </c>
      <c r="Q31" s="46" t="s">
        <v>315</v>
      </c>
      <c r="R31" s="35" t="str">
        <f t="shared" si="8"/>
        <v>Malcolm Muhammad</v>
      </c>
      <c r="S31" s="48"/>
      <c r="T31" s="48"/>
      <c r="U31" s="35" t="str">
        <f t="shared" si="9"/>
        <v xml:space="preserve"> </v>
      </c>
      <c r="V31" s="46"/>
      <c r="W31" s="46"/>
      <c r="X31" s="46"/>
      <c r="Y31" s="46"/>
      <c r="Z31" s="46"/>
      <c r="AA31" s="46"/>
      <c r="AB31" s="46"/>
      <c r="AC31" s="37" t="str">
        <f>+CONCATENATE(Table2[[#This Row],[Presenter 1 Full]]," ",CHAR(10),L31," ",CHAR(10),O31," ",CHAR(10),R31," ",CHAR(10),U31," ",CHAR(10),X31," ",CHAR(10),AA31," ")</f>
        <v xml:space="preserve">Douglas Craddock 
Jerron Jones 
Devont’e Carson 
Malcolm Muhammad 
 </v>
      </c>
      <c r="AD31" s="10" t="s">
        <v>316</v>
      </c>
    </row>
    <row r="32" spans="1:30" s="7" customFormat="1" ht="112" x14ac:dyDescent="0.2">
      <c r="A32" s="24" t="s">
        <v>317</v>
      </c>
      <c r="B32" s="25" t="s">
        <v>110</v>
      </c>
      <c r="C32" s="38" t="s">
        <v>98</v>
      </c>
      <c r="D32" s="36" t="s">
        <v>318</v>
      </c>
      <c r="E32" s="25" t="s">
        <v>319</v>
      </c>
      <c r="F32" s="36" t="s">
        <v>320</v>
      </c>
      <c r="G32" s="25" t="s">
        <v>321</v>
      </c>
      <c r="H32" s="25" t="s">
        <v>322</v>
      </c>
      <c r="I32" s="26" t="str">
        <f t="shared" si="5"/>
        <v>Peter Knox</v>
      </c>
      <c r="J32" s="25" t="s">
        <v>323</v>
      </c>
      <c r="K32" s="25" t="s">
        <v>324</v>
      </c>
      <c r="L32" s="26" t="str">
        <f t="shared" si="6"/>
        <v>Amber Simpson</v>
      </c>
      <c r="M32" s="25" t="s">
        <v>92</v>
      </c>
      <c r="N32" s="25" t="s">
        <v>325</v>
      </c>
      <c r="O32" s="26" t="str">
        <f t="shared" si="7"/>
        <v>Adam Maltese</v>
      </c>
      <c r="P32" s="25" t="s">
        <v>326</v>
      </c>
      <c r="Q32" s="25" t="s">
        <v>327</v>
      </c>
      <c r="R32" s="26" t="str">
        <f t="shared" si="8"/>
        <v>Jing Yang</v>
      </c>
      <c r="S32" s="25" t="s">
        <v>66</v>
      </c>
      <c r="T32" s="25" t="s">
        <v>66</v>
      </c>
      <c r="U32" s="26" t="str">
        <f t="shared" si="9"/>
        <v xml:space="preserve"> </v>
      </c>
      <c r="V32" s="25"/>
      <c r="W32" s="25"/>
      <c r="X32" s="25"/>
      <c r="Y32" s="25"/>
      <c r="Z32" s="25"/>
      <c r="AA32" s="25"/>
      <c r="AB32" s="25" t="s">
        <v>66</v>
      </c>
      <c r="AC32" s="38" t="str">
        <f>+CONCATENATE(Table2[[#This Row],[Presenter 1 Full]]," ",CHAR(10),L32," ",CHAR(10),O32," ",CHAR(10),R32," ",CHAR(10),U32," ",CHAR(10),X32," ",CHAR(10),AA32," ")</f>
        <v xml:space="preserve">Peter Knox 
Amber Simpson 
Adam Maltese 
Jing Yang 
 </v>
      </c>
      <c r="AD32" s="10" t="s">
        <v>328</v>
      </c>
    </row>
    <row r="33" spans="1:30" s="7" customFormat="1" ht="96" x14ac:dyDescent="0.2">
      <c r="A33" s="24" t="s">
        <v>329</v>
      </c>
      <c r="B33" s="25" t="s">
        <v>110</v>
      </c>
      <c r="C33" s="38" t="s">
        <v>98</v>
      </c>
      <c r="D33" s="36" t="s">
        <v>330</v>
      </c>
      <c r="E33" s="25"/>
      <c r="F33" s="36" t="s">
        <v>331</v>
      </c>
      <c r="G33" s="25" t="s">
        <v>332</v>
      </c>
      <c r="H33" s="25" t="s">
        <v>333</v>
      </c>
      <c r="I33" s="26" t="str">
        <f t="shared" si="5"/>
        <v>Pilar Horner</v>
      </c>
      <c r="J33" s="25" t="s">
        <v>66</v>
      </c>
      <c r="K33" s="25" t="s">
        <v>66</v>
      </c>
      <c r="L33" s="26" t="str">
        <f t="shared" si="6"/>
        <v xml:space="preserve"> </v>
      </c>
      <c r="M33" s="25" t="s">
        <v>66</v>
      </c>
      <c r="N33" s="25" t="s">
        <v>66</v>
      </c>
      <c r="O33" s="26" t="str">
        <f t="shared" si="7"/>
        <v xml:space="preserve"> </v>
      </c>
      <c r="P33" s="25" t="s">
        <v>66</v>
      </c>
      <c r="Q33" s="25" t="s">
        <v>66</v>
      </c>
      <c r="R33" s="26" t="str">
        <f t="shared" si="8"/>
        <v xml:space="preserve"> </v>
      </c>
      <c r="S33" s="25" t="s">
        <v>66</v>
      </c>
      <c r="T33" s="25" t="s">
        <v>66</v>
      </c>
      <c r="U33" s="26" t="str">
        <f t="shared" si="9"/>
        <v xml:space="preserve"> </v>
      </c>
      <c r="V33" s="25"/>
      <c r="W33" s="25"/>
      <c r="X33" s="25"/>
      <c r="Y33" s="25"/>
      <c r="Z33" s="25"/>
      <c r="AA33" s="25"/>
      <c r="AB33" s="25"/>
      <c r="AC33" s="38" t="str">
        <f>+CONCATENATE(Table2[[#This Row],[Presenter 1 Full]]," ",CHAR(10),L33," ",CHAR(10),O33," ",CHAR(10),R33," ",CHAR(10),U33," ",CHAR(10),X33," ",CHAR(10),AA33," ")</f>
        <v xml:space="preserve">Pilar Horner 
 </v>
      </c>
      <c r="AD33" s="10" t="s">
        <v>334</v>
      </c>
    </row>
    <row r="34" spans="1:30" s="7" customFormat="1" ht="96" x14ac:dyDescent="0.2">
      <c r="A34" s="24" t="s">
        <v>335</v>
      </c>
      <c r="B34" s="25" t="s">
        <v>110</v>
      </c>
      <c r="C34" s="38" t="s">
        <v>207</v>
      </c>
      <c r="D34" s="36" t="s">
        <v>336</v>
      </c>
      <c r="E34" s="25"/>
      <c r="F34" s="36" t="s">
        <v>337</v>
      </c>
      <c r="G34" s="25" t="s">
        <v>338</v>
      </c>
      <c r="H34" s="25" t="s">
        <v>339</v>
      </c>
      <c r="I34" s="26" t="str">
        <f t="shared" si="5"/>
        <v>Patricia Gouws</v>
      </c>
      <c r="J34" s="25" t="s">
        <v>340</v>
      </c>
      <c r="K34" s="25" t="s">
        <v>341</v>
      </c>
      <c r="L34" s="26" t="str">
        <f t="shared" si="6"/>
        <v>Tanja Karp</v>
      </c>
      <c r="M34" s="25" t="s">
        <v>66</v>
      </c>
      <c r="N34" s="25" t="s">
        <v>66</v>
      </c>
      <c r="O34" s="26" t="str">
        <f t="shared" si="7"/>
        <v xml:space="preserve"> </v>
      </c>
      <c r="P34" s="25" t="s">
        <v>66</v>
      </c>
      <c r="Q34" s="25" t="s">
        <v>66</v>
      </c>
      <c r="R34" s="26" t="str">
        <f t="shared" si="8"/>
        <v xml:space="preserve"> </v>
      </c>
      <c r="S34" s="25" t="s">
        <v>66</v>
      </c>
      <c r="T34" s="25" t="s">
        <v>66</v>
      </c>
      <c r="U34" s="26" t="str">
        <f t="shared" si="9"/>
        <v xml:space="preserve"> </v>
      </c>
      <c r="V34" s="25"/>
      <c r="W34" s="25"/>
      <c r="X34" s="25"/>
      <c r="Y34" s="25"/>
      <c r="Z34" s="25"/>
      <c r="AA34" s="25"/>
      <c r="AB34" s="25" t="s">
        <v>342</v>
      </c>
      <c r="AC34" s="38" t="str">
        <f>+CONCATENATE(Table2[[#This Row],[Presenter 1 Full]]," ",CHAR(10),L34," ",CHAR(10),O34," ",CHAR(10),R34," ",CHAR(10),U34," ",CHAR(10),X34," ",CHAR(10),AA34," ")</f>
        <v xml:space="preserve">Patricia Gouws 
Tanja Karp 
 </v>
      </c>
      <c r="AD34" s="10" t="s">
        <v>343</v>
      </c>
    </row>
    <row r="35" spans="1:30" ht="96" x14ac:dyDescent="0.2">
      <c r="A35" s="45" t="s">
        <v>344</v>
      </c>
      <c r="B35" s="50" t="s">
        <v>110</v>
      </c>
      <c r="C35" s="52" t="s">
        <v>130</v>
      </c>
      <c r="D35" s="52" t="s">
        <v>345</v>
      </c>
      <c r="E35" s="51" t="s">
        <v>346</v>
      </c>
      <c r="F35" s="53" t="s">
        <v>347</v>
      </c>
      <c r="G35" s="50" t="s">
        <v>348</v>
      </c>
      <c r="H35" s="50" t="s">
        <v>349</v>
      </c>
      <c r="I35" s="35" t="str">
        <f t="shared" si="5"/>
        <v>Kathleen Sexsmith</v>
      </c>
      <c r="J35" s="50" t="s">
        <v>350</v>
      </c>
      <c r="K35" s="50" t="s">
        <v>351</v>
      </c>
      <c r="L35" s="35" t="str">
        <f t="shared" si="6"/>
        <v>Melanie Miller Foster</v>
      </c>
      <c r="M35" s="50" t="s">
        <v>352</v>
      </c>
      <c r="N35" s="50" t="s">
        <v>353</v>
      </c>
      <c r="O35" s="35" t="str">
        <f t="shared" si="7"/>
        <v>Noel Habashy</v>
      </c>
      <c r="P35" s="50" t="s">
        <v>88</v>
      </c>
      <c r="Q35" s="50" t="s">
        <v>354</v>
      </c>
      <c r="R35" s="35" t="str">
        <f t="shared" si="8"/>
        <v>Laura Cruz</v>
      </c>
      <c r="S35" s="35"/>
      <c r="T35" s="35"/>
      <c r="U35" s="35" t="str">
        <f t="shared" si="9"/>
        <v xml:space="preserve"> </v>
      </c>
      <c r="V35" s="50"/>
      <c r="W35" s="50"/>
      <c r="X35" s="50"/>
      <c r="Y35" s="50"/>
      <c r="Z35" s="50"/>
      <c r="AA35" s="50"/>
      <c r="AB35" s="50" t="s">
        <v>355</v>
      </c>
      <c r="AC35" s="37" t="str">
        <f>+CONCATENATE(Table2[[#This Row],[Presenter 1 Full]]," ",CHAR(10),L35," ",CHAR(10),O35," ",CHAR(10),R35," ",CHAR(10),U35," ",CHAR(10),X35," ",CHAR(10),AA35," ")</f>
        <v xml:space="preserve">Kathleen Sexsmith 
Melanie Miller Foster 
Noel Habashy 
Laura Cruz 
 </v>
      </c>
      <c r="AD35" s="1" t="s">
        <v>356</v>
      </c>
    </row>
    <row r="36" spans="1:30" ht="96" x14ac:dyDescent="0.2">
      <c r="A36" s="45" t="s">
        <v>357</v>
      </c>
      <c r="B36" s="50" t="s">
        <v>110</v>
      </c>
      <c r="C36" s="52" t="s">
        <v>130</v>
      </c>
      <c r="D36" s="53" t="s">
        <v>358</v>
      </c>
      <c r="E36" s="50"/>
      <c r="F36" s="53" t="s">
        <v>359</v>
      </c>
      <c r="G36" s="50" t="s">
        <v>360</v>
      </c>
      <c r="H36" s="50" t="s">
        <v>361</v>
      </c>
      <c r="I36" s="35" t="str">
        <f t="shared" si="5"/>
        <v>Lourdes Sánchez-López</v>
      </c>
      <c r="J36" s="50" t="s">
        <v>66</v>
      </c>
      <c r="K36" s="50" t="s">
        <v>66</v>
      </c>
      <c r="L36" s="35" t="str">
        <f t="shared" si="6"/>
        <v xml:space="preserve"> </v>
      </c>
      <c r="M36" s="50" t="s">
        <v>66</v>
      </c>
      <c r="N36" s="50" t="s">
        <v>66</v>
      </c>
      <c r="O36" s="35" t="str">
        <f t="shared" si="7"/>
        <v xml:space="preserve"> </v>
      </c>
      <c r="P36" s="50" t="s">
        <v>66</v>
      </c>
      <c r="Q36" s="50" t="s">
        <v>66</v>
      </c>
      <c r="R36" s="35" t="str">
        <f t="shared" si="8"/>
        <v xml:space="preserve"> </v>
      </c>
      <c r="S36" s="50" t="s">
        <v>66</v>
      </c>
      <c r="T36" s="50" t="s">
        <v>66</v>
      </c>
      <c r="U36" s="35" t="str">
        <f t="shared" si="9"/>
        <v xml:space="preserve"> </v>
      </c>
      <c r="V36" s="50"/>
      <c r="W36" s="50"/>
      <c r="X36" s="50"/>
      <c r="Y36" s="50"/>
      <c r="Z36" s="50"/>
      <c r="AA36" s="50"/>
      <c r="AB36" s="50"/>
      <c r="AC36" s="37" t="str">
        <f>+CONCATENATE(Table2[[#This Row],[Presenter 1 Full]]," ",CHAR(10),L36," ",CHAR(10),O36," ",CHAR(10),R36," ",CHAR(10),U36," ",CHAR(10),X36," ",CHAR(10),AA36," ")</f>
        <v xml:space="preserve">Lourdes Sánchez-López 
 </v>
      </c>
      <c r="AD36" s="1" t="s">
        <v>362</v>
      </c>
    </row>
    <row r="37" spans="1:30" ht="96" x14ac:dyDescent="0.2">
      <c r="A37" s="45" t="s">
        <v>363</v>
      </c>
      <c r="B37" s="50" t="s">
        <v>110</v>
      </c>
      <c r="C37" s="52" t="s">
        <v>98</v>
      </c>
      <c r="D37" s="53" t="s">
        <v>364</v>
      </c>
      <c r="E37" s="50"/>
      <c r="F37" s="53" t="s">
        <v>365</v>
      </c>
      <c r="G37" s="50" t="s">
        <v>366</v>
      </c>
      <c r="H37" s="50" t="s">
        <v>367</v>
      </c>
      <c r="I37" s="35" t="str">
        <f t="shared" si="5"/>
        <v>Lynnette Overby</v>
      </c>
      <c r="J37" s="50" t="s">
        <v>368</v>
      </c>
      <c r="K37" s="50" t="s">
        <v>369</v>
      </c>
      <c r="L37" s="35" t="str">
        <f t="shared" si="6"/>
        <v>Dianna Ruberto</v>
      </c>
      <c r="M37" s="50" t="s">
        <v>370</v>
      </c>
      <c r="N37" s="50" t="s">
        <v>371</v>
      </c>
      <c r="O37" s="35" t="str">
        <f t="shared" si="7"/>
        <v>A.T. Moffett</v>
      </c>
      <c r="P37" s="50" t="s">
        <v>372</v>
      </c>
      <c r="Q37" s="50" t="s">
        <v>373</v>
      </c>
      <c r="R37" s="35" t="str">
        <f t="shared" si="8"/>
        <v>Rosalyn Green</v>
      </c>
      <c r="S37" s="50" t="s">
        <v>66</v>
      </c>
      <c r="T37" s="50" t="s">
        <v>66</v>
      </c>
      <c r="U37" s="35" t="str">
        <f t="shared" si="9"/>
        <v xml:space="preserve"> </v>
      </c>
      <c r="V37" s="50"/>
      <c r="W37" s="50"/>
      <c r="X37" s="50"/>
      <c r="Y37" s="50"/>
      <c r="Z37" s="50"/>
      <c r="AA37" s="50"/>
      <c r="AB37" s="50"/>
      <c r="AC37" s="37" t="str">
        <f>+CONCATENATE(Table2[[#This Row],[Presenter 1 Full]]," ",CHAR(10),L37," ",CHAR(10),O37," ",CHAR(10),R37," ",CHAR(10),U37," ",CHAR(10),X37," ",CHAR(10),AA37," ")</f>
        <v xml:space="preserve">Lynnette Overby 
Dianna Ruberto 
A.T. Moffett 
Rosalyn Green 
 </v>
      </c>
      <c r="AD37" s="1" t="s">
        <v>374</v>
      </c>
    </row>
    <row r="38" spans="1:30" s="7" customFormat="1" ht="96" x14ac:dyDescent="0.2">
      <c r="A38" s="24" t="s">
        <v>375</v>
      </c>
      <c r="B38" s="25" t="s">
        <v>110</v>
      </c>
      <c r="C38" s="38" t="s">
        <v>130</v>
      </c>
      <c r="D38" s="36" t="s">
        <v>376</v>
      </c>
      <c r="E38" s="25" t="s">
        <v>377</v>
      </c>
      <c r="F38" s="36" t="s">
        <v>378</v>
      </c>
      <c r="G38" s="25" t="s">
        <v>379</v>
      </c>
      <c r="H38" s="25" t="s">
        <v>380</v>
      </c>
      <c r="I38" s="26" t="str">
        <f t="shared" si="5"/>
        <v>Bruce Frankel</v>
      </c>
      <c r="J38" s="25" t="s">
        <v>381</v>
      </c>
      <c r="K38" s="25" t="s">
        <v>382</v>
      </c>
      <c r="L38" s="26" t="str">
        <f t="shared" si="6"/>
        <v>Jeffrey Tompkins</v>
      </c>
      <c r="M38" s="25" t="s">
        <v>383</v>
      </c>
      <c r="N38" s="25" t="s">
        <v>384</v>
      </c>
      <c r="O38" s="26" t="str">
        <f t="shared" si="7"/>
        <v>Will Snyder</v>
      </c>
      <c r="P38" s="25" t="s">
        <v>385</v>
      </c>
      <c r="Q38" s="25" t="s">
        <v>386</v>
      </c>
      <c r="R38" s="26" t="str">
        <f t="shared" si="8"/>
        <v>Dylan Gehring</v>
      </c>
      <c r="S38" s="26"/>
      <c r="T38" s="26"/>
      <c r="U38" s="26" t="str">
        <f t="shared" si="9"/>
        <v xml:space="preserve"> </v>
      </c>
      <c r="V38" s="25"/>
      <c r="W38" s="25"/>
      <c r="X38" s="25"/>
      <c r="Y38" s="25"/>
      <c r="Z38" s="25"/>
      <c r="AA38" s="25"/>
      <c r="AB38" s="25"/>
      <c r="AC38" s="38" t="str">
        <f>+CONCATENATE(Table2[[#This Row],[Presenter 1 Full]]," ",CHAR(10),L38," ",CHAR(10),O38," ",CHAR(10),R38," ",CHAR(10),U38," ",CHAR(10),X38," ",CHAR(10),AA38," ")</f>
        <v xml:space="preserve">Bruce Frankel 
Jeffrey Tompkins 
Will Snyder 
Dylan Gehring 
 </v>
      </c>
      <c r="AD38" s="10" t="s">
        <v>387</v>
      </c>
    </row>
    <row r="39" spans="1:30" s="7" customFormat="1" ht="96" x14ac:dyDescent="0.2">
      <c r="A39" s="24" t="s">
        <v>388</v>
      </c>
      <c r="B39" s="25" t="s">
        <v>110</v>
      </c>
      <c r="C39" s="38" t="s">
        <v>98</v>
      </c>
      <c r="D39" s="36" t="s">
        <v>389</v>
      </c>
      <c r="E39" s="25"/>
      <c r="F39" s="36" t="s">
        <v>390</v>
      </c>
      <c r="G39" s="25" t="s">
        <v>391</v>
      </c>
      <c r="H39" s="25" t="s">
        <v>392</v>
      </c>
      <c r="I39" s="26" t="str">
        <f t="shared" si="5"/>
        <v>Justyna Marcinkowska</v>
      </c>
      <c r="J39" s="25"/>
      <c r="K39" s="25"/>
      <c r="L39" s="26" t="str">
        <f t="shared" si="6"/>
        <v xml:space="preserve"> </v>
      </c>
      <c r="M39" s="25" t="s">
        <v>66</v>
      </c>
      <c r="N39" s="25" t="s">
        <v>66</v>
      </c>
      <c r="O39" s="26" t="str">
        <f t="shared" si="7"/>
        <v xml:space="preserve"> </v>
      </c>
      <c r="P39" s="25" t="s">
        <v>66</v>
      </c>
      <c r="Q39" s="25" t="s">
        <v>66</v>
      </c>
      <c r="R39" s="26" t="str">
        <f t="shared" si="8"/>
        <v xml:space="preserve"> </v>
      </c>
      <c r="S39" s="25" t="s">
        <v>66</v>
      </c>
      <c r="T39" s="25" t="s">
        <v>66</v>
      </c>
      <c r="U39" s="26" t="str">
        <f t="shared" si="9"/>
        <v xml:space="preserve"> </v>
      </c>
      <c r="V39" s="25"/>
      <c r="W39" s="25"/>
      <c r="X39" s="25"/>
      <c r="Y39" s="25"/>
      <c r="Z39" s="25"/>
      <c r="AA39" s="25"/>
      <c r="AB39" s="25" t="s">
        <v>393</v>
      </c>
      <c r="AC39" s="38" t="str">
        <f>+CONCATENATE(Table2[[#This Row],[Presenter 1 Full]]," ",CHAR(10),L39," ",CHAR(10),O39," ",CHAR(10),R39," ",CHAR(10),U39," ",CHAR(10),X39," ",CHAR(10),AA39," ")</f>
        <v xml:space="preserve">Justyna Marcinkowska 
 </v>
      </c>
      <c r="AD39" s="10" t="s">
        <v>394</v>
      </c>
    </row>
    <row r="40" spans="1:30" ht="96" x14ac:dyDescent="0.2">
      <c r="A40" s="45" t="s">
        <v>395</v>
      </c>
      <c r="B40" s="50" t="s">
        <v>176</v>
      </c>
      <c r="C40" s="52" t="s">
        <v>98</v>
      </c>
      <c r="D40" s="53" t="s">
        <v>396</v>
      </c>
      <c r="E40" s="50" t="s">
        <v>397</v>
      </c>
      <c r="F40" s="53" t="s">
        <v>398</v>
      </c>
      <c r="G40" s="50" t="s">
        <v>399</v>
      </c>
      <c r="H40" s="50" t="s">
        <v>400</v>
      </c>
      <c r="I40" s="35" t="str">
        <f t="shared" si="5"/>
        <v>Diane Doberneck</v>
      </c>
      <c r="J40" s="50" t="s">
        <v>401</v>
      </c>
      <c r="K40" s="50" t="s">
        <v>402</v>
      </c>
      <c r="L40" s="35" t="str">
        <f t="shared" si="6"/>
        <v>Miles McNall</v>
      </c>
      <c r="M40" s="50" t="s">
        <v>403</v>
      </c>
      <c r="N40" s="50" t="s">
        <v>404</v>
      </c>
      <c r="O40" s="35" t="str">
        <f t="shared" si="7"/>
        <v>Janice McDonnell</v>
      </c>
      <c r="P40" s="50" t="s">
        <v>64</v>
      </c>
      <c r="Q40" s="50" t="s">
        <v>405</v>
      </c>
      <c r="R40" s="35" t="str">
        <f t="shared" si="8"/>
        <v>Megan Heitmann</v>
      </c>
      <c r="S40" s="35"/>
      <c r="T40" s="35"/>
      <c r="U40" s="35" t="str">
        <f t="shared" si="9"/>
        <v xml:space="preserve"> </v>
      </c>
      <c r="V40" s="50"/>
      <c r="W40" s="50"/>
      <c r="X40" s="50"/>
      <c r="Y40" s="50"/>
      <c r="Z40" s="50"/>
      <c r="AA40" s="50"/>
      <c r="AB40" s="50" t="s">
        <v>66</v>
      </c>
      <c r="AC40" s="37" t="str">
        <f>+CONCATENATE(Table2[[#This Row],[Presenter 1 Full]]," ",CHAR(10),L40," ",CHAR(10),O40," ",CHAR(10),R40," ",CHAR(10),U40," ",CHAR(10),X40," ",CHAR(10),AA40," ")</f>
        <v xml:space="preserve">Diane Doberneck 
Miles McNall 
Janice McDonnell 
Megan Heitmann 
 </v>
      </c>
      <c r="AD40" s="1" t="s">
        <v>406</v>
      </c>
    </row>
    <row r="41" spans="1:30" ht="96" x14ac:dyDescent="0.2">
      <c r="A41" s="45" t="s">
        <v>407</v>
      </c>
      <c r="B41" s="50" t="s">
        <v>176</v>
      </c>
      <c r="C41" s="52" t="s">
        <v>408</v>
      </c>
      <c r="D41" s="53" t="s">
        <v>409</v>
      </c>
      <c r="E41" s="50"/>
      <c r="F41" s="53" t="s">
        <v>410</v>
      </c>
      <c r="G41" s="50" t="s">
        <v>411</v>
      </c>
      <c r="H41" s="50" t="s">
        <v>412</v>
      </c>
      <c r="I41" s="35" t="str">
        <f t="shared" si="5"/>
        <v>Lauren Wendling</v>
      </c>
      <c r="J41" s="50" t="s">
        <v>413</v>
      </c>
      <c r="K41" s="50" t="s">
        <v>414</v>
      </c>
      <c r="L41" s="35" t="str">
        <f t="shared" si="6"/>
        <v>Kristin Medlin</v>
      </c>
      <c r="M41" s="35"/>
      <c r="N41" s="35"/>
      <c r="O41" s="35" t="str">
        <f t="shared" si="7"/>
        <v xml:space="preserve"> </v>
      </c>
      <c r="P41" s="50" t="s">
        <v>66</v>
      </c>
      <c r="Q41" s="50" t="s">
        <v>66</v>
      </c>
      <c r="R41" s="35" t="str">
        <f t="shared" si="8"/>
        <v xml:space="preserve"> </v>
      </c>
      <c r="S41" s="50" t="s">
        <v>66</v>
      </c>
      <c r="T41" s="50" t="s">
        <v>66</v>
      </c>
      <c r="U41" s="35" t="str">
        <f t="shared" si="9"/>
        <v xml:space="preserve"> </v>
      </c>
      <c r="V41" s="50"/>
      <c r="W41" s="50"/>
      <c r="X41" s="50"/>
      <c r="Y41" s="50"/>
      <c r="Z41" s="50"/>
      <c r="AA41" s="50"/>
      <c r="AB41" s="50" t="s">
        <v>415</v>
      </c>
      <c r="AC41" s="37" t="str">
        <f>+CONCATENATE(Table2[[#This Row],[Presenter 1 Full]]," ",CHAR(10),L41," ",CHAR(10),O41," ",CHAR(10),R41," ",CHAR(10),U41," ",CHAR(10),X41," ",CHAR(10),AA41," ")</f>
        <v xml:space="preserve">Lauren Wendling 
Kristin Medlin 
 </v>
      </c>
      <c r="AD41" s="1" t="s">
        <v>416</v>
      </c>
    </row>
    <row r="42" spans="1:30" s="7" customFormat="1" ht="96" x14ac:dyDescent="0.2">
      <c r="A42" s="24" t="s">
        <v>417</v>
      </c>
      <c r="B42" s="25" t="s">
        <v>176</v>
      </c>
      <c r="C42" s="38" t="s">
        <v>408</v>
      </c>
      <c r="D42" s="36" t="s">
        <v>418</v>
      </c>
      <c r="E42" s="25" t="s">
        <v>419</v>
      </c>
      <c r="F42" s="36" t="s">
        <v>420</v>
      </c>
      <c r="G42" s="25" t="s">
        <v>421</v>
      </c>
      <c r="H42" s="25" t="s">
        <v>422</v>
      </c>
      <c r="I42" s="26" t="str">
        <f t="shared" si="5"/>
        <v>Al Parker</v>
      </c>
      <c r="J42" s="25" t="s">
        <v>423</v>
      </c>
      <c r="K42" s="25" t="s">
        <v>424</v>
      </c>
      <c r="L42" s="26" t="str">
        <f t="shared" si="6"/>
        <v>Keri Hobbs</v>
      </c>
      <c r="M42" s="25" t="s">
        <v>66</v>
      </c>
      <c r="N42" s="25" t="s">
        <v>66</v>
      </c>
      <c r="O42" s="26" t="str">
        <f t="shared" si="7"/>
        <v xml:space="preserve"> </v>
      </c>
      <c r="P42" s="25" t="s">
        <v>66</v>
      </c>
      <c r="Q42" s="25" t="s">
        <v>66</v>
      </c>
      <c r="R42" s="26" t="str">
        <f t="shared" si="8"/>
        <v xml:space="preserve"> </v>
      </c>
      <c r="S42" s="25" t="s">
        <v>66</v>
      </c>
      <c r="T42" s="25" t="s">
        <v>66</v>
      </c>
      <c r="U42" s="26" t="str">
        <f t="shared" si="9"/>
        <v xml:space="preserve"> </v>
      </c>
      <c r="V42" s="25"/>
      <c r="W42" s="25"/>
      <c r="X42" s="25"/>
      <c r="Y42" s="25"/>
      <c r="Z42" s="25"/>
      <c r="AA42" s="25"/>
      <c r="AB42" s="25"/>
      <c r="AC42" s="38" t="str">
        <f>+CONCATENATE(Table2[[#This Row],[Presenter 1 Full]]," ",CHAR(10),L42," ",CHAR(10),O42," ",CHAR(10),R42," ",CHAR(10),U42," ",CHAR(10),X42," ",CHAR(10),AA42," ")</f>
        <v xml:space="preserve">Al Parker 
Keri Hobbs 
 </v>
      </c>
      <c r="AD42" s="10" t="s">
        <v>425</v>
      </c>
    </row>
    <row r="43" spans="1:30" s="7" customFormat="1" ht="96" x14ac:dyDescent="0.2">
      <c r="A43" s="24" t="s">
        <v>426</v>
      </c>
      <c r="B43" s="25" t="s">
        <v>176</v>
      </c>
      <c r="C43" s="38" t="s">
        <v>98</v>
      </c>
      <c r="D43" s="38" t="s">
        <v>427</v>
      </c>
      <c r="E43" s="28"/>
      <c r="F43" s="36" t="s">
        <v>428</v>
      </c>
      <c r="G43" s="25" t="s">
        <v>429</v>
      </c>
      <c r="H43" s="25" t="s">
        <v>430</v>
      </c>
      <c r="I43" s="26" t="str">
        <f t="shared" si="5"/>
        <v>Jennifer Krafchick</v>
      </c>
      <c r="J43" s="25" t="s">
        <v>431</v>
      </c>
      <c r="K43" s="25" t="s">
        <v>432</v>
      </c>
      <c r="L43" s="26" t="str">
        <f t="shared" si="6"/>
        <v>Shelley Haddock</v>
      </c>
      <c r="M43" s="25" t="s">
        <v>433</v>
      </c>
      <c r="N43" s="25" t="s">
        <v>434</v>
      </c>
      <c r="O43" s="26" t="str">
        <f t="shared" si="7"/>
        <v>Lindsey Weiler</v>
      </c>
      <c r="P43" s="26"/>
      <c r="Q43" s="26"/>
      <c r="R43" s="26"/>
      <c r="S43" s="26"/>
      <c r="T43" s="26"/>
      <c r="U43" s="26" t="str">
        <f t="shared" si="9"/>
        <v xml:space="preserve"> </v>
      </c>
      <c r="V43" s="25"/>
      <c r="W43" s="25"/>
      <c r="X43" s="25"/>
      <c r="Y43" s="25"/>
      <c r="Z43" s="25"/>
      <c r="AA43" s="25"/>
      <c r="AB43" s="25"/>
      <c r="AC43" s="38" t="str">
        <f>+CONCATENATE(Table2[[#This Row],[Presenter 1 Full]]," ",CHAR(10),L43," ",CHAR(10),O43," ",CHAR(10),R43," ",CHAR(10),U43," ",CHAR(10),X43," ",CHAR(10),AA43," ")</f>
        <v xml:space="preserve">Jennifer Krafchick 
Shelley Haddock 
Lindsey Weiler 
 </v>
      </c>
      <c r="AD43" s="10" t="s">
        <v>435</v>
      </c>
    </row>
    <row r="44" spans="1:30" ht="96" x14ac:dyDescent="0.2">
      <c r="A44" s="45" t="s">
        <v>436</v>
      </c>
      <c r="B44" s="50" t="s">
        <v>176</v>
      </c>
      <c r="C44" s="52" t="s">
        <v>81</v>
      </c>
      <c r="D44" s="53" t="s">
        <v>437</v>
      </c>
      <c r="E44" s="50" t="s">
        <v>438</v>
      </c>
      <c r="F44" s="53" t="s">
        <v>439</v>
      </c>
      <c r="G44" s="50" t="s">
        <v>440</v>
      </c>
      <c r="H44" s="50" t="s">
        <v>441</v>
      </c>
      <c r="I44" s="35" t="str">
        <f t="shared" si="5"/>
        <v>Hailley Marie Fargo</v>
      </c>
      <c r="J44" s="50" t="s">
        <v>66</v>
      </c>
      <c r="K44" s="50" t="s">
        <v>66</v>
      </c>
      <c r="L44" s="35" t="str">
        <f t="shared" si="6"/>
        <v xml:space="preserve"> </v>
      </c>
      <c r="M44" s="50" t="s">
        <v>66</v>
      </c>
      <c r="N44" s="50" t="s">
        <v>66</v>
      </c>
      <c r="O44" s="35" t="str">
        <f t="shared" si="7"/>
        <v xml:space="preserve"> </v>
      </c>
      <c r="P44" s="50" t="s">
        <v>66</v>
      </c>
      <c r="Q44" s="50" t="s">
        <v>66</v>
      </c>
      <c r="R44" s="35" t="str">
        <f t="shared" ref="R44:R49" si="10">P44&amp;" "&amp;Q44</f>
        <v xml:space="preserve"> </v>
      </c>
      <c r="S44" s="50" t="s">
        <v>66</v>
      </c>
      <c r="T44" s="50" t="s">
        <v>66</v>
      </c>
      <c r="U44" s="35" t="str">
        <f t="shared" si="9"/>
        <v xml:space="preserve"> </v>
      </c>
      <c r="V44" s="50"/>
      <c r="W44" s="50"/>
      <c r="X44" s="50"/>
      <c r="Y44" s="50"/>
      <c r="Z44" s="50"/>
      <c r="AA44" s="50"/>
      <c r="AB44" s="50"/>
      <c r="AC44" s="37" t="str">
        <f>+CONCATENATE(Table2[[#This Row],[Presenter 1 Full]]," ",CHAR(10),L44," ",CHAR(10),O44," ",CHAR(10),R44," ",CHAR(10),U44," ",CHAR(10),X44," ",CHAR(10),AA44," ")</f>
        <v xml:space="preserve">Hailley Marie Fargo 
 </v>
      </c>
      <c r="AD44" s="1" t="s">
        <v>442</v>
      </c>
    </row>
    <row r="45" spans="1:30" ht="128" x14ac:dyDescent="0.2">
      <c r="A45" s="45" t="s">
        <v>443</v>
      </c>
      <c r="B45" s="50" t="s">
        <v>176</v>
      </c>
      <c r="C45" s="52" t="s">
        <v>98</v>
      </c>
      <c r="D45" s="53" t="s">
        <v>444</v>
      </c>
      <c r="E45" s="50"/>
      <c r="F45" s="53" t="s">
        <v>445</v>
      </c>
      <c r="G45" s="50" t="s">
        <v>429</v>
      </c>
      <c r="H45" s="50" t="s">
        <v>446</v>
      </c>
      <c r="I45" s="35" t="str">
        <f t="shared" si="5"/>
        <v>Jennifer Oppenlander</v>
      </c>
      <c r="J45" s="50" t="s">
        <v>66</v>
      </c>
      <c r="K45" s="50" t="s">
        <v>66</v>
      </c>
      <c r="L45" s="35" t="str">
        <f t="shared" si="6"/>
        <v xml:space="preserve"> </v>
      </c>
      <c r="M45" s="50" t="s">
        <v>66</v>
      </c>
      <c r="N45" s="50" t="s">
        <v>66</v>
      </c>
      <c r="O45" s="35" t="str">
        <f t="shared" si="7"/>
        <v xml:space="preserve"> </v>
      </c>
      <c r="P45" s="50" t="s">
        <v>66</v>
      </c>
      <c r="Q45" s="50" t="s">
        <v>66</v>
      </c>
      <c r="R45" s="35" t="str">
        <f t="shared" si="10"/>
        <v xml:space="preserve"> </v>
      </c>
      <c r="S45" s="50" t="s">
        <v>66</v>
      </c>
      <c r="T45" s="50" t="s">
        <v>66</v>
      </c>
      <c r="U45" s="35" t="str">
        <f t="shared" si="9"/>
        <v xml:space="preserve"> </v>
      </c>
      <c r="V45" s="50"/>
      <c r="W45" s="50"/>
      <c r="X45" s="50"/>
      <c r="Y45" s="50"/>
      <c r="Z45" s="50"/>
      <c r="AA45" s="50"/>
      <c r="AB45" s="50"/>
      <c r="AC45" s="37" t="str">
        <f>+CONCATENATE(Table2[[#This Row],[Presenter 1 Full]]," ",CHAR(10),L45," ",CHAR(10),O45," ",CHAR(10),R45," ",CHAR(10),U45," ",CHAR(10),X45," ",CHAR(10),AA45," ")</f>
        <v xml:space="preserve">Jennifer Oppenlander 
 </v>
      </c>
      <c r="AD45" s="1" t="s">
        <v>447</v>
      </c>
    </row>
    <row r="46" spans="1:30" s="7" customFormat="1" ht="96" x14ac:dyDescent="0.2">
      <c r="A46" s="24" t="s">
        <v>448</v>
      </c>
      <c r="B46" s="25" t="s">
        <v>176</v>
      </c>
      <c r="C46" s="38" t="s">
        <v>98</v>
      </c>
      <c r="D46" s="36" t="s">
        <v>449</v>
      </c>
      <c r="E46" s="25" t="s">
        <v>450</v>
      </c>
      <c r="F46" s="36" t="s">
        <v>451</v>
      </c>
      <c r="G46" s="25" t="s">
        <v>452</v>
      </c>
      <c r="H46" s="25" t="s">
        <v>453</v>
      </c>
      <c r="I46" s="26" t="str">
        <f t="shared" si="5"/>
        <v>Amy McKiernan</v>
      </c>
      <c r="J46" s="25" t="s">
        <v>454</v>
      </c>
      <c r="K46" s="25" t="s">
        <v>455</v>
      </c>
      <c r="L46" s="26" t="str">
        <f t="shared" si="6"/>
        <v>Gary Kirk</v>
      </c>
      <c r="M46" s="25" t="s">
        <v>66</v>
      </c>
      <c r="N46" s="25" t="s">
        <v>66</v>
      </c>
      <c r="O46" s="26" t="str">
        <f t="shared" si="7"/>
        <v xml:space="preserve"> </v>
      </c>
      <c r="P46" s="25" t="s">
        <v>66</v>
      </c>
      <c r="Q46" s="25" t="s">
        <v>66</v>
      </c>
      <c r="R46" s="26" t="str">
        <f t="shared" si="10"/>
        <v xml:space="preserve"> </v>
      </c>
      <c r="S46" s="25" t="s">
        <v>66</v>
      </c>
      <c r="T46" s="25" t="s">
        <v>66</v>
      </c>
      <c r="U46" s="26" t="str">
        <f t="shared" si="9"/>
        <v xml:space="preserve"> </v>
      </c>
      <c r="V46" s="25"/>
      <c r="W46" s="25"/>
      <c r="X46" s="25"/>
      <c r="Y46" s="25"/>
      <c r="Z46" s="25"/>
      <c r="AA46" s="25"/>
      <c r="AB46" s="25" t="s">
        <v>66</v>
      </c>
      <c r="AC46" s="38" t="str">
        <f>+CONCATENATE(Table2[[#This Row],[Presenter 1 Full]]," ",CHAR(10),L46," ",CHAR(10),O46," ",CHAR(10),R46," ",CHAR(10),U46," ",CHAR(10),X46," ",CHAR(10),AA46," ")</f>
        <v xml:space="preserve">Amy McKiernan 
Gary Kirk 
 </v>
      </c>
      <c r="AD46" s="10" t="s">
        <v>456</v>
      </c>
    </row>
    <row r="47" spans="1:30" s="7" customFormat="1" ht="96" x14ac:dyDescent="0.2">
      <c r="A47" s="24" t="s">
        <v>457</v>
      </c>
      <c r="B47" s="25" t="s">
        <v>176</v>
      </c>
      <c r="C47" s="38" t="s">
        <v>98</v>
      </c>
      <c r="D47" s="36" t="s">
        <v>458</v>
      </c>
      <c r="E47" s="25"/>
      <c r="F47" s="36" t="s">
        <v>459</v>
      </c>
      <c r="G47" s="25" t="s">
        <v>460</v>
      </c>
      <c r="H47" s="25" t="s">
        <v>461</v>
      </c>
      <c r="I47" s="26" t="str">
        <f t="shared" si="5"/>
        <v>Joanne Tien</v>
      </c>
      <c r="J47" s="25" t="s">
        <v>66</v>
      </c>
      <c r="K47" s="25" t="s">
        <v>66</v>
      </c>
      <c r="L47" s="26" t="str">
        <f t="shared" si="6"/>
        <v xml:space="preserve"> </v>
      </c>
      <c r="M47" s="25" t="s">
        <v>66</v>
      </c>
      <c r="N47" s="25" t="s">
        <v>66</v>
      </c>
      <c r="O47" s="26" t="str">
        <f t="shared" si="7"/>
        <v xml:space="preserve"> </v>
      </c>
      <c r="P47" s="25" t="s">
        <v>66</v>
      </c>
      <c r="Q47" s="25" t="s">
        <v>66</v>
      </c>
      <c r="R47" s="26" t="str">
        <f t="shared" si="10"/>
        <v xml:space="preserve"> </v>
      </c>
      <c r="S47" s="25" t="s">
        <v>66</v>
      </c>
      <c r="T47" s="25" t="s">
        <v>66</v>
      </c>
      <c r="U47" s="26" t="str">
        <f t="shared" si="9"/>
        <v xml:space="preserve"> </v>
      </c>
      <c r="V47" s="25"/>
      <c r="W47" s="25"/>
      <c r="X47" s="25"/>
      <c r="Y47" s="25"/>
      <c r="Z47" s="25"/>
      <c r="AA47" s="25"/>
      <c r="AB47" s="25" t="s">
        <v>66</v>
      </c>
      <c r="AC47" s="38" t="str">
        <f>+CONCATENATE(Table2[[#This Row],[Presenter 1 Full]]," ",CHAR(10),L47," ",CHAR(10),O47," ",CHAR(10),R47," ",CHAR(10),U47," ",CHAR(10),X47," ",CHAR(10),AA47," ")</f>
        <v xml:space="preserve">Joanne Tien 
 </v>
      </c>
      <c r="AD47" s="10" t="s">
        <v>462</v>
      </c>
    </row>
    <row r="48" spans="1:30" ht="96" x14ac:dyDescent="0.2">
      <c r="A48" s="45" t="s">
        <v>463</v>
      </c>
      <c r="B48" s="50" t="s">
        <v>176</v>
      </c>
      <c r="C48" s="52" t="s">
        <v>98</v>
      </c>
      <c r="D48" s="53" t="s">
        <v>464</v>
      </c>
      <c r="E48" s="50" t="s">
        <v>465</v>
      </c>
      <c r="F48" s="53" t="s">
        <v>466</v>
      </c>
      <c r="G48" s="50" t="s">
        <v>467</v>
      </c>
      <c r="H48" s="50" t="s">
        <v>468</v>
      </c>
      <c r="I48" s="35" t="str">
        <f t="shared" si="5"/>
        <v>Andrew Pearl</v>
      </c>
      <c r="J48" s="50"/>
      <c r="K48" s="50"/>
      <c r="L48" s="35" t="str">
        <f t="shared" si="6"/>
        <v xml:space="preserve"> </v>
      </c>
      <c r="M48" s="50" t="s">
        <v>66</v>
      </c>
      <c r="N48" s="50" t="s">
        <v>66</v>
      </c>
      <c r="O48" s="35" t="str">
        <f t="shared" si="7"/>
        <v xml:space="preserve"> </v>
      </c>
      <c r="P48" s="50" t="s">
        <v>66</v>
      </c>
      <c r="Q48" s="50" t="s">
        <v>66</v>
      </c>
      <c r="R48" s="35" t="str">
        <f t="shared" si="10"/>
        <v xml:space="preserve"> </v>
      </c>
      <c r="S48" s="50" t="s">
        <v>66</v>
      </c>
      <c r="T48" s="50" t="s">
        <v>66</v>
      </c>
      <c r="U48" s="35" t="str">
        <f t="shared" si="9"/>
        <v xml:space="preserve"> </v>
      </c>
      <c r="V48" s="50"/>
      <c r="W48" s="50"/>
      <c r="X48" s="50"/>
      <c r="Y48" s="50"/>
      <c r="Z48" s="50"/>
      <c r="AA48" s="50"/>
      <c r="AB48" s="50" t="s">
        <v>66</v>
      </c>
      <c r="AC48" s="37" t="str">
        <f>+CONCATENATE(Table2[[#This Row],[Presenter 1 Full]]," ",CHAR(10),L48," ",CHAR(10),O48," ",CHAR(10),R48," ",CHAR(10),U48," ",CHAR(10),X48," ",CHAR(10),AA48," ")</f>
        <v xml:space="preserve">Andrew Pearl 
 </v>
      </c>
      <c r="AD48" s="1" t="s">
        <v>469</v>
      </c>
    </row>
    <row r="49" spans="1:30" ht="97" thickBot="1" x14ac:dyDescent="0.25">
      <c r="A49" s="45" t="s">
        <v>470</v>
      </c>
      <c r="B49" s="50" t="s">
        <v>176</v>
      </c>
      <c r="C49" s="52" t="s">
        <v>34</v>
      </c>
      <c r="D49" s="53" t="s">
        <v>471</v>
      </c>
      <c r="E49" s="50"/>
      <c r="F49" s="53" t="s">
        <v>472</v>
      </c>
      <c r="G49" s="50" t="s">
        <v>473</v>
      </c>
      <c r="H49" s="50" t="s">
        <v>474</v>
      </c>
      <c r="I49" s="35" t="str">
        <f t="shared" si="5"/>
        <v>Dale Hartz</v>
      </c>
      <c r="J49" s="50" t="s">
        <v>475</v>
      </c>
      <c r="K49" s="50" t="s">
        <v>476</v>
      </c>
      <c r="L49" s="35" t="str">
        <f t="shared" si="6"/>
        <v>Katsiaryna Matusevich</v>
      </c>
      <c r="M49" s="50"/>
      <c r="N49" s="50"/>
      <c r="O49" s="35" t="str">
        <f t="shared" si="7"/>
        <v xml:space="preserve"> </v>
      </c>
      <c r="P49" s="50"/>
      <c r="Q49" s="50"/>
      <c r="R49" s="35" t="str">
        <f t="shared" si="10"/>
        <v xml:space="preserve"> </v>
      </c>
      <c r="S49" s="35"/>
      <c r="T49" s="35"/>
      <c r="U49" s="35" t="str">
        <f t="shared" si="9"/>
        <v xml:space="preserve"> </v>
      </c>
      <c r="V49" s="50"/>
      <c r="W49" s="50"/>
      <c r="X49" s="50"/>
      <c r="Y49" s="50"/>
      <c r="Z49" s="50"/>
      <c r="AA49" s="50"/>
      <c r="AB49" s="50"/>
      <c r="AC49" s="37" t="str">
        <f>+CONCATENATE(Table2[[#This Row],[Presenter 1 Full]]," ",CHAR(10),L49," ",CHAR(10),O49," ",CHAR(10),R49," ",CHAR(10),U49," ",CHAR(10),X49," ",CHAR(10),AA49," ")</f>
        <v xml:space="preserve">Dale Hartz 
Katsiaryna Matusevich 
 </v>
      </c>
      <c r="AD49" s="1" t="s">
        <v>477</v>
      </c>
    </row>
    <row r="50" spans="1:30" s="7" customFormat="1" ht="20" thickBot="1" x14ac:dyDescent="0.3">
      <c r="A50" s="110" t="s">
        <v>478</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2"/>
      <c r="AD50" s="10"/>
    </row>
    <row r="51" spans="1:30" s="65" customFormat="1" x14ac:dyDescent="0.2">
      <c r="A51" s="60" t="s">
        <v>1</v>
      </c>
      <c r="B51" s="61" t="s">
        <v>282</v>
      </c>
      <c r="C51" s="98" t="s">
        <v>3</v>
      </c>
      <c r="D51" s="63" t="s">
        <v>4</v>
      </c>
      <c r="E51" s="61" t="s">
        <v>5</v>
      </c>
      <c r="F51" s="63" t="s">
        <v>6</v>
      </c>
      <c r="G51" s="61" t="s">
        <v>7</v>
      </c>
      <c r="H51" s="61" t="s">
        <v>8</v>
      </c>
      <c r="I51" s="61" t="s">
        <v>9</v>
      </c>
      <c r="J51" s="61" t="s">
        <v>10</v>
      </c>
      <c r="K51" s="61" t="s">
        <v>11</v>
      </c>
      <c r="L51" s="61" t="s">
        <v>12</v>
      </c>
      <c r="M51" s="61" t="s">
        <v>13</v>
      </c>
      <c r="N51" s="61" t="s">
        <v>14</v>
      </c>
      <c r="O51" s="61" t="s">
        <v>15</v>
      </c>
      <c r="P51" s="61" t="s">
        <v>16</v>
      </c>
      <c r="Q51" s="61" t="s">
        <v>17</v>
      </c>
      <c r="R51" s="61" t="s">
        <v>18</v>
      </c>
      <c r="S51" s="61" t="s">
        <v>19</v>
      </c>
      <c r="T51" s="61" t="s">
        <v>20</v>
      </c>
      <c r="U51" s="61" t="s">
        <v>21</v>
      </c>
      <c r="V51" s="61" t="s">
        <v>22</v>
      </c>
      <c r="W51" s="61" t="s">
        <v>23</v>
      </c>
      <c r="X51" s="61" t="s">
        <v>24</v>
      </c>
      <c r="Y51" s="61" t="s">
        <v>25</v>
      </c>
      <c r="Z51" s="61" t="s">
        <v>26</v>
      </c>
      <c r="AA51" s="61" t="s">
        <v>27</v>
      </c>
      <c r="AB51" s="61" t="s">
        <v>28</v>
      </c>
      <c r="AC51" s="62" t="s">
        <v>29</v>
      </c>
      <c r="AD51" s="64" t="s">
        <v>30</v>
      </c>
    </row>
    <row r="52" spans="1:30" s="7" customFormat="1" ht="128" x14ac:dyDescent="0.2">
      <c r="A52" s="24" t="s">
        <v>479</v>
      </c>
      <c r="B52" s="25" t="s">
        <v>33</v>
      </c>
      <c r="C52" s="38" t="s">
        <v>34</v>
      </c>
      <c r="D52" s="36" t="s">
        <v>480</v>
      </c>
      <c r="E52" s="25" t="s">
        <v>480</v>
      </c>
      <c r="F52" s="36" t="s">
        <v>481</v>
      </c>
      <c r="G52" s="25" t="s">
        <v>482</v>
      </c>
      <c r="H52" s="25" t="s">
        <v>483</v>
      </c>
      <c r="I52" s="26" t="str">
        <f t="shared" ref="I52:I69" si="11">G52&amp;" "&amp;H52</f>
        <v>Ken Tamminga</v>
      </c>
      <c r="J52" s="25" t="s">
        <v>39</v>
      </c>
      <c r="K52" s="25" t="s">
        <v>484</v>
      </c>
      <c r="L52" s="26" t="str">
        <f t="shared" ref="L52:L69" si="12">J52&amp;" "&amp;K52</f>
        <v>David Himes</v>
      </c>
      <c r="M52" s="26" t="s">
        <v>485</v>
      </c>
      <c r="N52" s="26" t="s">
        <v>486</v>
      </c>
      <c r="O52" s="26" t="str">
        <f t="shared" ref="O52:O68" si="13">M52&amp;" "&amp;N52</f>
        <v>Tori Frydrych</v>
      </c>
      <c r="P52" s="25" t="s">
        <v>275</v>
      </c>
      <c r="Q52" s="25" t="s">
        <v>487</v>
      </c>
      <c r="R52" s="26" t="str">
        <f t="shared" ref="R52:R68" si="14">P52&amp;" "&amp;Q52</f>
        <v>Katie Kovalchik</v>
      </c>
      <c r="S52" s="25" t="s">
        <v>381</v>
      </c>
      <c r="T52" s="25" t="s">
        <v>488</v>
      </c>
      <c r="U52" s="26" t="str">
        <f t="shared" ref="U52:U69" si="15">S52&amp;" "&amp;T52</f>
        <v>Jeffrey Holzer</v>
      </c>
      <c r="V52" s="25"/>
      <c r="W52" s="25"/>
      <c r="X52" s="25"/>
      <c r="Y52" s="25"/>
      <c r="Z52" s="25"/>
      <c r="AA52" s="25"/>
      <c r="AB52" s="25"/>
      <c r="AC52" s="38" t="str">
        <f>+CONCATENATE(Table3[[#This Row],[Presenter 1 Full]]," ",CHAR(10),L52," ",CHAR(10),O52," ",CHAR(10),R52," ",CHAR(10),U52," ",CHAR(10),X52," ",CHAR(10),AA52," ")</f>
        <v xml:space="preserve">Ken Tamminga 
David Himes 
Tori Frydrych 
Katie Kovalchik 
Jeffrey Holzer 
 </v>
      </c>
      <c r="AD52" s="10" t="s">
        <v>489</v>
      </c>
    </row>
    <row r="53" spans="1:30" s="7" customFormat="1" ht="96" x14ac:dyDescent="0.2">
      <c r="A53" s="45" t="s">
        <v>490</v>
      </c>
      <c r="B53" s="46" t="s">
        <v>33</v>
      </c>
      <c r="C53" s="37" t="s">
        <v>34</v>
      </c>
      <c r="D53" s="47" t="s">
        <v>491</v>
      </c>
      <c r="E53" s="46" t="s">
        <v>491</v>
      </c>
      <c r="F53" s="47" t="s">
        <v>492</v>
      </c>
      <c r="G53" s="46" t="s">
        <v>366</v>
      </c>
      <c r="H53" s="46" t="s">
        <v>367</v>
      </c>
      <c r="I53" s="48" t="str">
        <f t="shared" si="11"/>
        <v>Lynnette Overby</v>
      </c>
      <c r="J53" s="46" t="s">
        <v>493</v>
      </c>
      <c r="K53" s="46" t="s">
        <v>494</v>
      </c>
      <c r="L53" s="48" t="str">
        <f t="shared" si="12"/>
        <v>Rita Landgraf</v>
      </c>
      <c r="M53" s="46" t="s">
        <v>72</v>
      </c>
      <c r="N53" s="46" t="s">
        <v>73</v>
      </c>
      <c r="O53" s="48" t="str">
        <f t="shared" si="13"/>
        <v>Elizabeth Farley-Ripple</v>
      </c>
      <c r="P53" s="46" t="s">
        <v>495</v>
      </c>
      <c r="Q53" s="46" t="s">
        <v>496</v>
      </c>
      <c r="R53" s="48" t="str">
        <f t="shared" si="14"/>
        <v>Gregory Shelnutt</v>
      </c>
      <c r="S53" s="54"/>
      <c r="T53" s="54"/>
      <c r="U53" s="48"/>
      <c r="V53" s="55"/>
      <c r="W53" s="55"/>
      <c r="X53" s="55"/>
      <c r="Y53" s="55"/>
      <c r="Z53" s="55"/>
      <c r="AA53" s="55"/>
      <c r="AB53" s="46" t="s">
        <v>66</v>
      </c>
      <c r="AC53" s="37" t="str">
        <f>+CONCATENATE(Table3[[#This Row],[Presenter 1 Full]]," ",CHAR(10),L53," ",CHAR(10),O53," ",CHAR(10),R53," ",CHAR(10),U53," ",CHAR(10),X53," ",CHAR(10),AA53," ")</f>
        <v xml:space="preserve">Lynnette Overby 
Rita Landgraf 
Elizabeth Farley-Ripple 
Gregory Shelnutt 
 </v>
      </c>
      <c r="AD53" s="10" t="s">
        <v>497</v>
      </c>
    </row>
    <row r="54" spans="1:30" s="7" customFormat="1" ht="96" x14ac:dyDescent="0.2">
      <c r="A54" s="24" t="s">
        <v>498</v>
      </c>
      <c r="B54" s="25" t="s">
        <v>33</v>
      </c>
      <c r="C54" s="38" t="s">
        <v>34</v>
      </c>
      <c r="D54" s="36" t="s">
        <v>499</v>
      </c>
      <c r="E54" s="25" t="s">
        <v>499</v>
      </c>
      <c r="F54" s="36" t="s">
        <v>500</v>
      </c>
      <c r="G54" s="25" t="s">
        <v>37</v>
      </c>
      <c r="H54" s="25" t="s">
        <v>501</v>
      </c>
      <c r="I54" s="26" t="str">
        <f t="shared" si="11"/>
        <v>Katherine Adams</v>
      </c>
      <c r="J54" s="25" t="s">
        <v>502</v>
      </c>
      <c r="K54" s="25" t="s">
        <v>503</v>
      </c>
      <c r="L54" s="26" t="str">
        <f t="shared" si="12"/>
        <v>Burton Bargerstock</v>
      </c>
      <c r="M54" s="25" t="s">
        <v>504</v>
      </c>
      <c r="N54" s="25" t="s">
        <v>505</v>
      </c>
      <c r="O54" s="26" t="str">
        <f t="shared" si="13"/>
        <v>Suchitra Gururaj</v>
      </c>
      <c r="P54" s="25"/>
      <c r="Q54" s="25"/>
      <c r="R54" s="26" t="str">
        <f t="shared" si="14"/>
        <v xml:space="preserve"> </v>
      </c>
      <c r="S54" s="25" t="s">
        <v>66</v>
      </c>
      <c r="T54" s="25" t="s">
        <v>66</v>
      </c>
      <c r="U54" s="26" t="str">
        <f t="shared" si="15"/>
        <v xml:space="preserve"> </v>
      </c>
      <c r="V54" s="25"/>
      <c r="W54" s="25"/>
      <c r="X54" s="25"/>
      <c r="Y54" s="25"/>
      <c r="Z54" s="25"/>
      <c r="AA54" s="25"/>
      <c r="AB54" s="25" t="s">
        <v>66</v>
      </c>
      <c r="AC54" s="38" t="str">
        <f>+CONCATENATE(Table3[[#This Row],[Presenter 1 Full]]," ",CHAR(10),L54," ",CHAR(10),O54," ",CHAR(10),R54," ",CHAR(10),U54," ",CHAR(10),X54," ",CHAR(10),AA54," ")</f>
        <v xml:space="preserve">Katherine Adams 
Burton Bargerstock 
Suchitra Gururaj 
 </v>
      </c>
      <c r="AD54" s="10" t="s">
        <v>506</v>
      </c>
    </row>
    <row r="55" spans="1:30" s="7" customFormat="1" ht="96" x14ac:dyDescent="0.2">
      <c r="A55" s="45" t="s">
        <v>507</v>
      </c>
      <c r="B55" s="46" t="s">
        <v>33</v>
      </c>
      <c r="C55" s="37" t="s">
        <v>34</v>
      </c>
      <c r="D55" s="47" t="s">
        <v>508</v>
      </c>
      <c r="E55" s="46" t="s">
        <v>508</v>
      </c>
      <c r="F55" s="47" t="s">
        <v>509</v>
      </c>
      <c r="G55" s="46" t="s">
        <v>510</v>
      </c>
      <c r="H55" s="46" t="s">
        <v>511</v>
      </c>
      <c r="I55" s="48" t="str">
        <f t="shared" si="11"/>
        <v>Deborah Romero</v>
      </c>
      <c r="J55" s="46" t="s">
        <v>512</v>
      </c>
      <c r="K55" s="46" t="s">
        <v>66</v>
      </c>
      <c r="L55" s="48" t="str">
        <f t="shared" si="12"/>
        <v xml:space="preserve">Aldo M. Romero de la Torre </v>
      </c>
      <c r="M55" s="46" t="s">
        <v>66</v>
      </c>
      <c r="N55" s="46" t="s">
        <v>66</v>
      </c>
      <c r="O55" s="48" t="str">
        <f t="shared" si="13"/>
        <v xml:space="preserve"> </v>
      </c>
      <c r="P55" s="46" t="s">
        <v>66</v>
      </c>
      <c r="Q55" s="46" t="s">
        <v>66</v>
      </c>
      <c r="R55" s="48" t="str">
        <f t="shared" si="14"/>
        <v xml:space="preserve"> </v>
      </c>
      <c r="S55" s="46" t="s">
        <v>513</v>
      </c>
      <c r="T55" s="46" t="s">
        <v>514</v>
      </c>
      <c r="U55" s="48" t="str">
        <f t="shared" si="15"/>
        <v>Aldo M. Romero de la Torre</v>
      </c>
      <c r="V55" s="46"/>
      <c r="W55" s="46"/>
      <c r="X55" s="46"/>
      <c r="Y55" s="46"/>
      <c r="Z55" s="46"/>
      <c r="AA55" s="46"/>
      <c r="AB55" s="46" t="s">
        <v>66</v>
      </c>
      <c r="AC55" s="37" t="str">
        <f>+CONCATENATE(Table3[[#This Row],[Presenter 1 Full]]," ",CHAR(10),L55," ",CHAR(10),O55," ",CHAR(10),R55," ",CHAR(10),U55," ",CHAR(10),X55," ",CHAR(10),AA55," ")</f>
        <v xml:space="preserve">Deborah Romero 
Aldo M. Romero de la Torre  
Aldo M. Romero de la Torre 
 </v>
      </c>
      <c r="AD55" s="10" t="s">
        <v>515</v>
      </c>
    </row>
    <row r="56" spans="1:30" s="7" customFormat="1" ht="96" x14ac:dyDescent="0.2">
      <c r="A56" s="24" t="s">
        <v>516</v>
      </c>
      <c r="B56" s="25" t="s">
        <v>33</v>
      </c>
      <c r="C56" s="38" t="s">
        <v>228</v>
      </c>
      <c r="D56" s="36" t="s">
        <v>517</v>
      </c>
      <c r="E56" s="25" t="s">
        <v>517</v>
      </c>
      <c r="F56" s="36" t="s">
        <v>518</v>
      </c>
      <c r="G56" s="25" t="s">
        <v>39</v>
      </c>
      <c r="H56" s="25" t="s">
        <v>519</v>
      </c>
      <c r="I56" s="26" t="str">
        <f t="shared" si="11"/>
        <v>David Craig</v>
      </c>
      <c r="J56" s="25" t="s">
        <v>520</v>
      </c>
      <c r="K56" s="25" t="s">
        <v>521</v>
      </c>
      <c r="L56" s="26" t="str">
        <f t="shared" si="12"/>
        <v>Shonda Nicole Gladden</v>
      </c>
      <c r="M56" s="25" t="s">
        <v>522</v>
      </c>
      <c r="N56" s="25" t="s">
        <v>222</v>
      </c>
      <c r="O56" s="26" t="str">
        <f t="shared" si="13"/>
        <v>Beverly Rogers</v>
      </c>
      <c r="P56" s="25" t="s">
        <v>523</v>
      </c>
      <c r="Q56" s="25" t="s">
        <v>424</v>
      </c>
      <c r="R56" s="26" t="str">
        <f t="shared" si="14"/>
        <v>Aaron Hobbs</v>
      </c>
      <c r="S56" s="25" t="s">
        <v>66</v>
      </c>
      <c r="T56" s="25" t="s">
        <v>66</v>
      </c>
      <c r="U56" s="26" t="str">
        <f t="shared" si="15"/>
        <v xml:space="preserve"> </v>
      </c>
      <c r="V56" s="25"/>
      <c r="W56" s="25"/>
      <c r="X56" s="25"/>
      <c r="Y56" s="25"/>
      <c r="Z56" s="25"/>
      <c r="AA56" s="25"/>
      <c r="AB56" s="25"/>
      <c r="AC56" s="38" t="str">
        <f>+CONCATENATE(Table3[[#This Row],[Presenter 1 Full]]," ",CHAR(10),L56," ",CHAR(10),O56," ",CHAR(10),R56," ",CHAR(10),U56," ",CHAR(10),X56," ",CHAR(10),AA56," ")</f>
        <v xml:space="preserve">David Craig 
Shonda Nicole Gladden 
Beverly Rogers 
Aaron Hobbs 
 </v>
      </c>
      <c r="AD56" s="10" t="s">
        <v>524</v>
      </c>
    </row>
    <row r="57" spans="1:30" s="7" customFormat="1" ht="96" x14ac:dyDescent="0.2">
      <c r="A57" s="45" t="s">
        <v>525</v>
      </c>
      <c r="B57" s="46" t="s">
        <v>110</v>
      </c>
      <c r="C57" s="37" t="s">
        <v>98</v>
      </c>
      <c r="D57" s="47" t="s">
        <v>526</v>
      </c>
      <c r="E57" s="46" t="s">
        <v>527</v>
      </c>
      <c r="F57" s="47" t="s">
        <v>528</v>
      </c>
      <c r="G57" s="46" t="s">
        <v>529</v>
      </c>
      <c r="H57" s="46" t="s">
        <v>530</v>
      </c>
      <c r="I57" s="48" t="str">
        <f t="shared" si="11"/>
        <v>Donna Chambers</v>
      </c>
      <c r="J57" s="46" t="s">
        <v>531</v>
      </c>
      <c r="K57" s="46" t="s">
        <v>532</v>
      </c>
      <c r="L57" s="48" t="str">
        <f t="shared" si="12"/>
        <v>Belén Rodriguez Mourelo</v>
      </c>
      <c r="M57" s="46" t="s">
        <v>252</v>
      </c>
      <c r="N57" s="46" t="s">
        <v>533</v>
      </c>
      <c r="O57" s="48" t="str">
        <f t="shared" si="13"/>
        <v>Maria Fellie</v>
      </c>
      <c r="P57" s="46" t="s">
        <v>534</v>
      </c>
      <c r="Q57" s="46" t="s">
        <v>535</v>
      </c>
      <c r="R57" s="48" t="str">
        <f t="shared" si="14"/>
        <v>Arizona Shreck</v>
      </c>
      <c r="S57" s="46"/>
      <c r="T57" s="46"/>
      <c r="U57" s="48" t="str">
        <f t="shared" si="15"/>
        <v xml:space="preserve"> </v>
      </c>
      <c r="V57" s="46"/>
      <c r="W57" s="46"/>
      <c r="X57" s="46"/>
      <c r="Y57" s="46"/>
      <c r="Z57" s="46"/>
      <c r="AA57" s="46"/>
      <c r="AB57" s="46" t="s">
        <v>66</v>
      </c>
      <c r="AC57" s="37" t="str">
        <f>+CONCATENATE(Table3[[#This Row],[Presenter 1 Full]]," ",CHAR(10),L57," ",CHAR(10),O57," ",CHAR(10),R57," ",CHAR(10),U57," ",CHAR(10),X57," ",CHAR(10),AA57," ")</f>
        <v xml:space="preserve">Donna Chambers 
Belén Rodriguez Mourelo 
Maria Fellie 
Arizona Shreck 
 </v>
      </c>
      <c r="AD57" s="10" t="s">
        <v>536</v>
      </c>
    </row>
    <row r="58" spans="1:30" s="7" customFormat="1" ht="96" x14ac:dyDescent="0.2">
      <c r="A58" s="45" t="s">
        <v>537</v>
      </c>
      <c r="B58" s="46" t="s">
        <v>110</v>
      </c>
      <c r="C58" s="37" t="s">
        <v>34</v>
      </c>
      <c r="D58" s="47" t="s">
        <v>538</v>
      </c>
      <c r="E58" s="46"/>
      <c r="F58" s="47" t="s">
        <v>539</v>
      </c>
      <c r="G58" s="46" t="s">
        <v>540</v>
      </c>
      <c r="H58" s="46" t="s">
        <v>541</v>
      </c>
      <c r="I58" s="48" t="str">
        <f t="shared" si="11"/>
        <v>Margaret Khaitsa</v>
      </c>
      <c r="J58" s="46" t="s">
        <v>542</v>
      </c>
      <c r="K58" s="46" t="s">
        <v>543</v>
      </c>
      <c r="L58" s="48" t="str">
        <f t="shared" si="12"/>
        <v>Naomi Lumutenga</v>
      </c>
      <c r="M58" s="46" t="s">
        <v>544</v>
      </c>
      <c r="N58" s="46" t="s">
        <v>545</v>
      </c>
      <c r="O58" s="48" t="str">
        <f t="shared" si="13"/>
        <v>Caroline Kobia</v>
      </c>
      <c r="P58" s="46" t="s">
        <v>546</v>
      </c>
      <c r="Q58" s="46" t="s">
        <v>547</v>
      </c>
      <c r="R58" s="48" t="str">
        <f t="shared" si="14"/>
        <v>Herbert Mukiibi</v>
      </c>
      <c r="S58" s="46"/>
      <c r="T58" s="46"/>
      <c r="U58" s="48"/>
      <c r="V58" s="46"/>
      <c r="W58" s="46"/>
      <c r="X58" s="46"/>
      <c r="Y58" s="46"/>
      <c r="Z58" s="46"/>
      <c r="AA58" s="46"/>
      <c r="AB58" s="46"/>
      <c r="AC58" s="37" t="str">
        <f>+CONCATENATE(Table3[[#This Row],[Presenter 1 Full]]," ",CHAR(10),L58," ",CHAR(10),O58," ",CHAR(10),R58," ",CHAR(10),U58," ",CHAR(10),X58," ",CHAR(10),AA58," ")</f>
        <v xml:space="preserve">Margaret Khaitsa 
Naomi Lumutenga 
Caroline Kobia 
Herbert Mukiibi 
 </v>
      </c>
      <c r="AD58" s="10" t="s">
        <v>548</v>
      </c>
    </row>
    <row r="59" spans="1:30" s="7" customFormat="1" ht="96" x14ac:dyDescent="0.2">
      <c r="A59" s="45" t="s">
        <v>549</v>
      </c>
      <c r="B59" s="46" t="s">
        <v>110</v>
      </c>
      <c r="C59" s="37" t="s">
        <v>408</v>
      </c>
      <c r="D59" s="47" t="s">
        <v>550</v>
      </c>
      <c r="E59" s="46"/>
      <c r="F59" s="47" t="s">
        <v>551</v>
      </c>
      <c r="G59" s="46" t="s">
        <v>39</v>
      </c>
      <c r="H59" s="46" t="s">
        <v>552</v>
      </c>
      <c r="I59" s="48" t="str">
        <f t="shared" si="11"/>
        <v>David Peacock</v>
      </c>
      <c r="J59" s="46" t="s">
        <v>553</v>
      </c>
      <c r="K59" s="46" t="s">
        <v>554</v>
      </c>
      <c r="L59" s="48" t="str">
        <f t="shared" si="12"/>
        <v>Katy Campbell</v>
      </c>
      <c r="M59" s="46" t="s">
        <v>66</v>
      </c>
      <c r="N59" s="46" t="s">
        <v>66</v>
      </c>
      <c r="O59" s="48" t="str">
        <f t="shared" si="13"/>
        <v xml:space="preserve"> </v>
      </c>
      <c r="P59" s="46" t="s">
        <v>66</v>
      </c>
      <c r="Q59" s="46" t="s">
        <v>66</v>
      </c>
      <c r="R59" s="48" t="str">
        <f t="shared" si="14"/>
        <v xml:space="preserve"> </v>
      </c>
      <c r="S59" s="46" t="s">
        <v>66</v>
      </c>
      <c r="T59" s="46" t="s">
        <v>66</v>
      </c>
      <c r="U59" s="48" t="str">
        <f t="shared" si="15"/>
        <v xml:space="preserve"> </v>
      </c>
      <c r="V59" s="46"/>
      <c r="W59" s="46"/>
      <c r="X59" s="46"/>
      <c r="Y59" s="46"/>
      <c r="Z59" s="46"/>
      <c r="AA59" s="46"/>
      <c r="AB59" s="46"/>
      <c r="AC59" s="37" t="str">
        <f>+CONCATENATE(Table3[[#This Row],[Presenter 1 Full]]," ",CHAR(10),L59," ",CHAR(10),O59," ",CHAR(10),R59," ",CHAR(10),U59," ",CHAR(10),X59," ",CHAR(10),AA59," ")</f>
        <v xml:space="preserve">David Peacock 
Katy Campbell 
 </v>
      </c>
      <c r="AD59" s="10" t="s">
        <v>555</v>
      </c>
    </row>
    <row r="60" spans="1:30" s="7" customFormat="1" ht="96" x14ac:dyDescent="0.2">
      <c r="A60" s="24" t="s">
        <v>556</v>
      </c>
      <c r="B60" s="25" t="s">
        <v>110</v>
      </c>
      <c r="C60" s="38" t="s">
        <v>81</v>
      </c>
      <c r="D60" s="36" t="s">
        <v>557</v>
      </c>
      <c r="E60" s="25" t="s">
        <v>558</v>
      </c>
      <c r="F60" s="36" t="s">
        <v>559</v>
      </c>
      <c r="G60" s="25" t="s">
        <v>560</v>
      </c>
      <c r="H60" s="25" t="s">
        <v>561</v>
      </c>
      <c r="I60" s="26" t="str">
        <f t="shared" si="11"/>
        <v>Thomas Jennings</v>
      </c>
      <c r="J60" s="25" t="s">
        <v>562</v>
      </c>
      <c r="K60" s="25" t="s">
        <v>563</v>
      </c>
      <c r="L60" s="26" t="str">
        <f t="shared" si="12"/>
        <v>Codi N. Goodwyn</v>
      </c>
      <c r="M60" s="25" t="s">
        <v>66</v>
      </c>
      <c r="N60" s="25" t="s">
        <v>66</v>
      </c>
      <c r="O60" s="26" t="str">
        <f t="shared" si="13"/>
        <v xml:space="preserve"> </v>
      </c>
      <c r="P60" s="25" t="s">
        <v>66</v>
      </c>
      <c r="Q60" s="25" t="s">
        <v>66</v>
      </c>
      <c r="R60" s="26" t="str">
        <f t="shared" si="14"/>
        <v xml:space="preserve"> </v>
      </c>
      <c r="S60" s="25" t="s">
        <v>66</v>
      </c>
      <c r="T60" s="25" t="s">
        <v>66</v>
      </c>
      <c r="U60" s="26" t="str">
        <f t="shared" si="15"/>
        <v xml:space="preserve"> </v>
      </c>
      <c r="V60" s="25"/>
      <c r="W60" s="25"/>
      <c r="X60" s="25"/>
      <c r="Y60" s="25"/>
      <c r="Z60" s="25"/>
      <c r="AA60" s="25"/>
      <c r="AB60" s="25" t="s">
        <v>66</v>
      </c>
      <c r="AC60" s="38" t="str">
        <f>+CONCATENATE(Table3[[#This Row],[Presenter 1 Full]]," ",CHAR(10),L60," ",CHAR(10),O60," ",CHAR(10),R60," ",CHAR(10),U60," ",CHAR(10),X60," ",CHAR(10),AA60," ")</f>
        <v xml:space="preserve">Thomas Jennings 
Codi N. Goodwyn 
 </v>
      </c>
      <c r="AD60" s="10" t="s">
        <v>564</v>
      </c>
    </row>
    <row r="61" spans="1:30" s="7" customFormat="1" ht="96" x14ac:dyDescent="0.2">
      <c r="A61" s="24" t="s">
        <v>565</v>
      </c>
      <c r="B61" s="25" t="s">
        <v>110</v>
      </c>
      <c r="C61" s="38" t="s">
        <v>34</v>
      </c>
      <c r="D61" s="36" t="s">
        <v>566</v>
      </c>
      <c r="E61" s="25"/>
      <c r="F61" s="36" t="s">
        <v>567</v>
      </c>
      <c r="G61" s="25" t="s">
        <v>568</v>
      </c>
      <c r="H61" s="25" t="s">
        <v>77</v>
      </c>
      <c r="I61" s="26" t="str">
        <f t="shared" si="11"/>
        <v>Lucy Morrison</v>
      </c>
      <c r="J61" s="25" t="s">
        <v>569</v>
      </c>
      <c r="K61" s="25" t="s">
        <v>570</v>
      </c>
      <c r="L61" s="26" t="str">
        <f t="shared" si="12"/>
        <v>Andrea Hartman</v>
      </c>
      <c r="M61" s="25" t="s">
        <v>66</v>
      </c>
      <c r="N61" s="25" t="s">
        <v>66</v>
      </c>
      <c r="O61" s="26" t="str">
        <f t="shared" si="13"/>
        <v xml:space="preserve"> </v>
      </c>
      <c r="P61" s="25" t="s">
        <v>66</v>
      </c>
      <c r="Q61" s="25" t="s">
        <v>66</v>
      </c>
      <c r="R61" s="26" t="str">
        <f t="shared" si="14"/>
        <v xml:space="preserve"> </v>
      </c>
      <c r="S61" s="25" t="s">
        <v>66</v>
      </c>
      <c r="T61" s="25" t="s">
        <v>66</v>
      </c>
      <c r="U61" s="26" t="str">
        <f t="shared" si="15"/>
        <v xml:space="preserve"> </v>
      </c>
      <c r="V61" s="25"/>
      <c r="W61" s="25"/>
      <c r="X61" s="25"/>
      <c r="Y61" s="25"/>
      <c r="Z61" s="25"/>
      <c r="AA61" s="25"/>
      <c r="AB61" s="25"/>
      <c r="AC61" s="38" t="str">
        <f>+CONCATENATE(Table3[[#This Row],[Presenter 1 Full]]," ",CHAR(10),L61," ",CHAR(10),O61," ",CHAR(10),R61," ",CHAR(10),U61," ",CHAR(10),X61," ",CHAR(10),AA61," ")</f>
        <v xml:space="preserve">Lucy Morrison 
Andrea Hartman 
 </v>
      </c>
      <c r="AD61" s="10" t="s">
        <v>571</v>
      </c>
    </row>
    <row r="62" spans="1:30" s="7" customFormat="1" ht="112" x14ac:dyDescent="0.2">
      <c r="A62" s="24" t="s">
        <v>572</v>
      </c>
      <c r="B62" s="25" t="s">
        <v>110</v>
      </c>
      <c r="C62" s="38" t="s">
        <v>34</v>
      </c>
      <c r="D62" s="36" t="s">
        <v>573</v>
      </c>
      <c r="E62" s="25"/>
      <c r="F62" s="36" t="s">
        <v>574</v>
      </c>
      <c r="G62" s="25" t="s">
        <v>575</v>
      </c>
      <c r="H62" s="25" t="s">
        <v>576</v>
      </c>
      <c r="I62" s="26" t="str">
        <f t="shared" si="11"/>
        <v>Benjamin Berger</v>
      </c>
      <c r="J62" s="25" t="s">
        <v>577</v>
      </c>
      <c r="K62" s="25" t="s">
        <v>578</v>
      </c>
      <c r="L62" s="26" t="str">
        <f t="shared" si="12"/>
        <v>Jacen Greene</v>
      </c>
      <c r="M62" s="25" t="s">
        <v>579</v>
      </c>
      <c r="N62" s="25" t="s">
        <v>580</v>
      </c>
      <c r="O62" s="26" t="str">
        <f t="shared" si="13"/>
        <v>María Silva</v>
      </c>
      <c r="P62" s="25" t="s">
        <v>581</v>
      </c>
      <c r="Q62" s="25" t="s">
        <v>582</v>
      </c>
      <c r="R62" s="26" t="str">
        <f t="shared" si="14"/>
        <v>Ashley Henry</v>
      </c>
      <c r="S62" s="56" t="s">
        <v>583</v>
      </c>
      <c r="T62" s="56" t="s">
        <v>584</v>
      </c>
      <c r="U62" s="26" t="str">
        <f t="shared" si="15"/>
        <v>Mark Wallace</v>
      </c>
      <c r="V62" s="56"/>
      <c r="W62" s="56"/>
      <c r="X62" s="56"/>
      <c r="Y62" s="56"/>
      <c r="Z62" s="56"/>
      <c r="AA62" s="56"/>
      <c r="AB62" s="25"/>
      <c r="AC62" s="38" t="str">
        <f>+CONCATENATE(Table3[[#This Row],[Presenter 1 Full]]," ",CHAR(10),L62," ",CHAR(10),O62," ",CHAR(10),R62," ",CHAR(10),U62," ",CHAR(10),X62," ",CHAR(10),AA62," ")</f>
        <v xml:space="preserve">Benjamin Berger 
Jacen Greene 
María Silva 
Ashley Henry 
Mark Wallace 
 </v>
      </c>
      <c r="AD62" s="10" t="s">
        <v>585</v>
      </c>
    </row>
    <row r="63" spans="1:30" s="7" customFormat="1" ht="96" x14ac:dyDescent="0.2">
      <c r="A63" s="45" t="s">
        <v>586</v>
      </c>
      <c r="B63" s="46" t="s">
        <v>110</v>
      </c>
      <c r="C63" s="37" t="s">
        <v>228</v>
      </c>
      <c r="D63" s="47" t="s">
        <v>587</v>
      </c>
      <c r="E63" s="46" t="s">
        <v>588</v>
      </c>
      <c r="F63" s="47" t="s">
        <v>589</v>
      </c>
      <c r="G63" s="46" t="s">
        <v>590</v>
      </c>
      <c r="H63" s="46" t="s">
        <v>591</v>
      </c>
      <c r="I63" s="48" t="str">
        <f t="shared" si="11"/>
        <v>Vicki Luther</v>
      </c>
      <c r="J63" s="46" t="s">
        <v>66</v>
      </c>
      <c r="K63" s="46" t="s">
        <v>66</v>
      </c>
      <c r="L63" s="48" t="str">
        <f t="shared" si="12"/>
        <v xml:space="preserve"> </v>
      </c>
      <c r="M63" s="46" t="s">
        <v>66</v>
      </c>
      <c r="N63" s="46" t="s">
        <v>66</v>
      </c>
      <c r="O63" s="48" t="str">
        <f t="shared" si="13"/>
        <v xml:space="preserve"> </v>
      </c>
      <c r="P63" s="46" t="s">
        <v>66</v>
      </c>
      <c r="Q63" s="46" t="s">
        <v>66</v>
      </c>
      <c r="R63" s="48" t="str">
        <f t="shared" si="14"/>
        <v xml:space="preserve"> </v>
      </c>
      <c r="S63" s="46" t="s">
        <v>66</v>
      </c>
      <c r="T63" s="46" t="s">
        <v>66</v>
      </c>
      <c r="U63" s="48" t="str">
        <f t="shared" si="15"/>
        <v xml:space="preserve"> </v>
      </c>
      <c r="V63" s="46"/>
      <c r="W63" s="46"/>
      <c r="X63" s="46"/>
      <c r="Y63" s="46"/>
      <c r="Z63" s="46"/>
      <c r="AA63" s="46"/>
      <c r="AB63" s="46"/>
      <c r="AC63" s="37" t="str">
        <f>+CONCATENATE(Table3[[#This Row],[Presenter 1 Full]]," ",CHAR(10),L63," ",CHAR(10),O63," ",CHAR(10),R63," ",CHAR(10),U63," ",CHAR(10),X63," ",CHAR(10),AA63," ")</f>
        <v xml:space="preserve">Vicki Luther 
 </v>
      </c>
      <c r="AD63" s="10" t="s">
        <v>592</v>
      </c>
    </row>
    <row r="64" spans="1:30" s="7" customFormat="1" ht="96" x14ac:dyDescent="0.2">
      <c r="A64" s="45" t="s">
        <v>593</v>
      </c>
      <c r="B64" s="46" t="s">
        <v>110</v>
      </c>
      <c r="C64" s="37" t="s">
        <v>130</v>
      </c>
      <c r="D64" s="47" t="s">
        <v>594</v>
      </c>
      <c r="E64" s="46"/>
      <c r="F64" s="47" t="s">
        <v>595</v>
      </c>
      <c r="G64" s="46" t="s">
        <v>596</v>
      </c>
      <c r="H64" s="46" t="s">
        <v>597</v>
      </c>
      <c r="I64" s="48" t="str">
        <f t="shared" si="11"/>
        <v>Cody Gusto</v>
      </c>
      <c r="J64" s="46" t="s">
        <v>598</v>
      </c>
      <c r="K64" s="46" t="s">
        <v>599</v>
      </c>
      <c r="L64" s="48" t="str">
        <f t="shared" si="12"/>
        <v>John Diaz</v>
      </c>
      <c r="M64" s="46"/>
      <c r="N64" s="46"/>
      <c r="O64" s="48" t="str">
        <f t="shared" si="13"/>
        <v xml:space="preserve"> </v>
      </c>
      <c r="P64" s="46"/>
      <c r="Q64" s="46"/>
      <c r="R64" s="48" t="str">
        <f t="shared" si="14"/>
        <v xml:space="preserve"> </v>
      </c>
      <c r="S64" s="46"/>
      <c r="T64" s="46"/>
      <c r="U64" s="48" t="str">
        <f t="shared" si="15"/>
        <v xml:space="preserve"> </v>
      </c>
      <c r="V64" s="57"/>
      <c r="W64" s="57"/>
      <c r="X64" s="57"/>
      <c r="Y64" s="58"/>
      <c r="Z64" s="58"/>
      <c r="AA64" s="58"/>
      <c r="AB64" s="46" t="s">
        <v>600</v>
      </c>
      <c r="AC64" s="37" t="str">
        <f>+CONCATENATE(Table3[[#This Row],[Presenter 1 Full]]," ",CHAR(10),L64," ",CHAR(10),O64," ",CHAR(10),R64," ",CHAR(10),U64," ",CHAR(10),X64," ",CHAR(10),AA64," ")</f>
        <v xml:space="preserve">Cody Gusto 
John Diaz 
 </v>
      </c>
      <c r="AD64" s="10" t="s">
        <v>601</v>
      </c>
    </row>
    <row r="65" spans="1:30" s="7" customFormat="1" ht="96" x14ac:dyDescent="0.2">
      <c r="A65" s="45" t="s">
        <v>602</v>
      </c>
      <c r="B65" s="46" t="s">
        <v>110</v>
      </c>
      <c r="C65" s="37" t="s">
        <v>130</v>
      </c>
      <c r="D65" s="47" t="s">
        <v>603</v>
      </c>
      <c r="E65" s="46"/>
      <c r="F65" s="47" t="s">
        <v>604</v>
      </c>
      <c r="G65" s="46" t="s">
        <v>90</v>
      </c>
      <c r="H65" s="46" t="s">
        <v>605</v>
      </c>
      <c r="I65" s="48" t="str">
        <f t="shared" si="11"/>
        <v>Susan Melsop</v>
      </c>
      <c r="J65" s="46" t="s">
        <v>606</v>
      </c>
      <c r="K65" s="46" t="s">
        <v>607</v>
      </c>
      <c r="L65" s="48" t="str">
        <f t="shared" si="12"/>
        <v>Juliana  Bertolini</v>
      </c>
      <c r="M65" s="46" t="s">
        <v>66</v>
      </c>
      <c r="N65" s="46" t="s">
        <v>66</v>
      </c>
      <c r="O65" s="59" t="str">
        <f t="shared" si="13"/>
        <v xml:space="preserve"> </v>
      </c>
      <c r="P65" s="46" t="s">
        <v>66</v>
      </c>
      <c r="Q65" s="46" t="s">
        <v>66</v>
      </c>
      <c r="R65" s="59" t="str">
        <f t="shared" si="14"/>
        <v xml:space="preserve"> </v>
      </c>
      <c r="S65" s="46" t="s">
        <v>66</v>
      </c>
      <c r="T65" s="46" t="s">
        <v>66</v>
      </c>
      <c r="U65" s="59" t="str">
        <f t="shared" si="15"/>
        <v xml:space="preserve"> </v>
      </c>
      <c r="V65" s="46"/>
      <c r="W65" s="46"/>
      <c r="X65" s="46"/>
      <c r="Y65" s="46"/>
      <c r="Z65" s="46"/>
      <c r="AA65" s="46"/>
      <c r="AB65" s="46"/>
      <c r="AC65" s="37" t="str">
        <f>+CONCATENATE(Table3[[#This Row],[Presenter 1 Full]]," ",CHAR(10),L65," ",CHAR(10),O65," ",CHAR(10),R65," ",CHAR(10),U65," ",CHAR(10),X65," ",CHAR(10),AA65," ")</f>
        <v xml:space="preserve">Susan Melsop 
Juliana  Bertolini 
 </v>
      </c>
      <c r="AD65" s="10" t="s">
        <v>608</v>
      </c>
    </row>
    <row r="66" spans="1:30" s="7" customFormat="1" ht="96" x14ac:dyDescent="0.2">
      <c r="A66" s="24" t="s">
        <v>609</v>
      </c>
      <c r="B66" s="25" t="s">
        <v>110</v>
      </c>
      <c r="C66" s="38" t="s">
        <v>98</v>
      </c>
      <c r="D66" s="36" t="s">
        <v>610</v>
      </c>
      <c r="E66" s="25" t="s">
        <v>611</v>
      </c>
      <c r="F66" s="36" t="s">
        <v>612</v>
      </c>
      <c r="G66" s="25" t="s">
        <v>140</v>
      </c>
      <c r="H66" s="25" t="s">
        <v>613</v>
      </c>
      <c r="I66" s="26" t="str">
        <f t="shared" si="11"/>
        <v>Lynn Mandarano</v>
      </c>
      <c r="J66" s="25" t="s">
        <v>614</v>
      </c>
      <c r="K66" s="25" t="s">
        <v>615</v>
      </c>
      <c r="L66" s="26" t="str">
        <f t="shared" si="12"/>
        <v>Bryan Hains</v>
      </c>
      <c r="M66" s="25" t="s">
        <v>616</v>
      </c>
      <c r="N66" s="25" t="s">
        <v>615</v>
      </c>
      <c r="O66" s="26" t="str">
        <f t="shared" si="13"/>
        <v>Kristina Hains</v>
      </c>
      <c r="P66" s="25" t="s">
        <v>66</v>
      </c>
      <c r="Q66" s="25" t="s">
        <v>66</v>
      </c>
      <c r="R66" s="26" t="str">
        <f t="shared" si="14"/>
        <v xml:space="preserve"> </v>
      </c>
      <c r="S66" s="25" t="s">
        <v>66</v>
      </c>
      <c r="T66" s="25" t="s">
        <v>66</v>
      </c>
      <c r="U66" s="26" t="str">
        <f t="shared" si="15"/>
        <v xml:space="preserve"> </v>
      </c>
      <c r="V66" s="25"/>
      <c r="W66" s="25"/>
      <c r="X66" s="25"/>
      <c r="Y66" s="25"/>
      <c r="Z66" s="25"/>
      <c r="AA66" s="25"/>
      <c r="AB66" s="25" t="s">
        <v>66</v>
      </c>
      <c r="AC66" s="38" t="str">
        <f>+CONCATENATE(Table3[[#This Row],[Presenter 1 Full]]," ",CHAR(10),L66," ",CHAR(10),O66," ",CHAR(10),R66," ",CHAR(10),U66," ",CHAR(10),X66," ",CHAR(10),AA66," ")</f>
        <v xml:space="preserve">Lynn Mandarano 
Bryan Hains 
Kristina Hains 
 </v>
      </c>
      <c r="AD66" s="10" t="s">
        <v>617</v>
      </c>
    </row>
    <row r="67" spans="1:30" s="7" customFormat="1" ht="96" x14ac:dyDescent="0.2">
      <c r="A67" s="24" t="s">
        <v>618</v>
      </c>
      <c r="B67" s="25" t="s">
        <v>110</v>
      </c>
      <c r="C67" s="38" t="s">
        <v>81</v>
      </c>
      <c r="D67" s="36" t="s">
        <v>619</v>
      </c>
      <c r="E67" s="25"/>
      <c r="F67" s="36" t="s">
        <v>620</v>
      </c>
      <c r="G67" s="25" t="s">
        <v>621</v>
      </c>
      <c r="H67" s="25" t="s">
        <v>622</v>
      </c>
      <c r="I67" s="26" t="str">
        <f>G67&amp;" "&amp;H67</f>
        <v>Paulette Hebert</v>
      </c>
      <c r="J67" s="26"/>
      <c r="K67" s="26"/>
      <c r="L67" s="26"/>
      <c r="M67" s="25" t="s">
        <v>66</v>
      </c>
      <c r="N67" s="25" t="s">
        <v>66</v>
      </c>
      <c r="O67" s="26" t="str">
        <f t="shared" si="13"/>
        <v xml:space="preserve"> </v>
      </c>
      <c r="P67" s="25" t="s">
        <v>66</v>
      </c>
      <c r="Q67" s="25" t="s">
        <v>66</v>
      </c>
      <c r="R67" s="26" t="str">
        <f t="shared" si="14"/>
        <v xml:space="preserve"> </v>
      </c>
      <c r="S67" s="25" t="s">
        <v>66</v>
      </c>
      <c r="T67" s="25" t="s">
        <v>66</v>
      </c>
      <c r="U67" s="26" t="str">
        <f t="shared" si="15"/>
        <v xml:space="preserve"> </v>
      </c>
      <c r="V67" s="25"/>
      <c r="W67" s="25"/>
      <c r="X67" s="25"/>
      <c r="Y67" s="25"/>
      <c r="Z67" s="25"/>
      <c r="AA67" s="25"/>
      <c r="AB67" s="25" t="s">
        <v>66</v>
      </c>
      <c r="AC67" s="38" t="str">
        <f>+CONCATENATE(Table3[[#This Row],[Presenter 1 Full]]," ",CHAR(10),L67," ",CHAR(10),O67," ",CHAR(10),R67," ",CHAR(10),U67," ",CHAR(10),X67," ",CHAR(10),AA67," ")</f>
        <v xml:space="preserve">Paulette Hebert 
 </v>
      </c>
      <c r="AD67" s="10" t="s">
        <v>623</v>
      </c>
    </row>
    <row r="68" spans="1:30" s="7" customFormat="1" ht="96" x14ac:dyDescent="0.2">
      <c r="A68" s="24" t="s">
        <v>624</v>
      </c>
      <c r="B68" s="25" t="s">
        <v>110</v>
      </c>
      <c r="C68" s="38" t="s">
        <v>98</v>
      </c>
      <c r="D68" s="36" t="s">
        <v>625</v>
      </c>
      <c r="E68" s="25"/>
      <c r="F68" s="36" t="s">
        <v>626</v>
      </c>
      <c r="G68" s="25" t="s">
        <v>627</v>
      </c>
      <c r="H68" s="25" t="s">
        <v>628</v>
      </c>
      <c r="I68" s="26" t="str">
        <f t="shared" si="11"/>
        <v>Michael Vazquez</v>
      </c>
      <c r="J68" s="25" t="s">
        <v>66</v>
      </c>
      <c r="K68" s="25" t="s">
        <v>66</v>
      </c>
      <c r="L68" s="26" t="str">
        <f t="shared" si="12"/>
        <v xml:space="preserve"> </v>
      </c>
      <c r="M68" s="25" t="s">
        <v>66</v>
      </c>
      <c r="N68" s="25" t="s">
        <v>66</v>
      </c>
      <c r="O68" s="26" t="str">
        <f t="shared" si="13"/>
        <v xml:space="preserve"> </v>
      </c>
      <c r="P68" s="25" t="s">
        <v>66</v>
      </c>
      <c r="Q68" s="25" t="s">
        <v>66</v>
      </c>
      <c r="R68" s="26" t="str">
        <f t="shared" si="14"/>
        <v xml:space="preserve"> </v>
      </c>
      <c r="S68" s="25" t="s">
        <v>66</v>
      </c>
      <c r="T68" s="25" t="s">
        <v>66</v>
      </c>
      <c r="U68" s="26" t="str">
        <f t="shared" si="15"/>
        <v xml:space="preserve"> </v>
      </c>
      <c r="V68" s="25"/>
      <c r="W68" s="25"/>
      <c r="X68" s="25"/>
      <c r="Y68" s="25"/>
      <c r="Z68" s="25"/>
      <c r="AA68" s="25"/>
      <c r="AB68" s="25"/>
      <c r="AC68" s="38" t="str">
        <f>+CONCATENATE(Table3[[#This Row],[Presenter 1 Full]]," ",CHAR(10),L68," ",CHAR(10),O68," ",CHAR(10),R68," ",CHAR(10),U68," ",CHAR(10),X68," ",CHAR(10),AA68," ")</f>
        <v xml:space="preserve">Michael Vazquez 
 </v>
      </c>
      <c r="AD68" s="10" t="s">
        <v>629</v>
      </c>
    </row>
    <row r="69" spans="1:30" s="7" customFormat="1" ht="96" x14ac:dyDescent="0.2">
      <c r="A69" s="45" t="s">
        <v>630</v>
      </c>
      <c r="B69" s="46" t="s">
        <v>176</v>
      </c>
      <c r="C69" s="37" t="s">
        <v>130</v>
      </c>
      <c r="D69" s="47" t="s">
        <v>631</v>
      </c>
      <c r="E69" s="46" t="s">
        <v>632</v>
      </c>
      <c r="F69" s="47" t="s">
        <v>633</v>
      </c>
      <c r="G69" s="46" t="s">
        <v>634</v>
      </c>
      <c r="H69" s="46" t="s">
        <v>218</v>
      </c>
      <c r="I69" s="48" t="str">
        <f t="shared" si="11"/>
        <v>Abby Smith</v>
      </c>
      <c r="J69" s="46" t="s">
        <v>635</v>
      </c>
      <c r="K69" s="46" t="s">
        <v>636</v>
      </c>
      <c r="L69" s="48" t="str">
        <f t="shared" si="12"/>
        <v>Lee Anna Deal</v>
      </c>
      <c r="M69" s="46" t="s">
        <v>637</v>
      </c>
      <c r="N69" s="46" t="s">
        <v>638</v>
      </c>
      <c r="O69" s="48" t="str">
        <f>M69&amp;" "&amp;N69</f>
        <v>Casey Mull</v>
      </c>
      <c r="P69" s="48"/>
      <c r="Q69" s="48"/>
      <c r="R69" s="48"/>
      <c r="S69" s="46" t="s">
        <v>66</v>
      </c>
      <c r="T69" s="46" t="s">
        <v>66</v>
      </c>
      <c r="U69" s="48" t="str">
        <f t="shared" si="15"/>
        <v xml:space="preserve"> </v>
      </c>
      <c r="V69" s="46"/>
      <c r="W69" s="46"/>
      <c r="X69" s="46"/>
      <c r="Y69" s="46"/>
      <c r="Z69" s="46"/>
      <c r="AA69" s="46"/>
      <c r="AB69" s="46"/>
      <c r="AC69" s="37" t="str">
        <f>+CONCATENATE(Table3[[#This Row],[Presenter 1 Full]]," ",CHAR(10),L69," ",CHAR(10),O69," ",CHAR(10),R69," ",CHAR(10),U69," ",CHAR(10),X69," ",CHAR(10),AA69," ")</f>
        <v xml:space="preserve">Abby Smith 
Lee Anna Deal 
Casey Mull 
 </v>
      </c>
      <c r="AD69" s="10" t="s">
        <v>639</v>
      </c>
    </row>
    <row r="70" spans="1:30" s="7" customFormat="1" ht="96" x14ac:dyDescent="0.2">
      <c r="A70" s="45" t="s">
        <v>640</v>
      </c>
      <c r="B70" s="46" t="s">
        <v>176</v>
      </c>
      <c r="C70" s="37" t="s">
        <v>81</v>
      </c>
      <c r="D70" s="47" t="s">
        <v>641</v>
      </c>
      <c r="E70" s="46"/>
      <c r="F70" s="47" t="s">
        <v>642</v>
      </c>
      <c r="G70" s="46" t="s">
        <v>643</v>
      </c>
      <c r="H70" s="46" t="s">
        <v>644</v>
      </c>
      <c r="I70" s="48" t="str">
        <f t="shared" ref="I70:I135" si="16">G70&amp;" "&amp;H70</f>
        <v>Mary Beth Dunkenberger</v>
      </c>
      <c r="J70" s="46" t="s">
        <v>645</v>
      </c>
      <c r="K70" s="46" t="s">
        <v>646</v>
      </c>
      <c r="L70" s="48" t="str">
        <f t="shared" ref="L70:L135" si="17">J70&amp;" "&amp;K70</f>
        <v>Lara Nagle</v>
      </c>
      <c r="M70" s="46" t="s">
        <v>39</v>
      </c>
      <c r="N70" s="46" t="s">
        <v>647</v>
      </c>
      <c r="O70" s="48" t="str">
        <f t="shared" ref="O70:O135" si="18">M70&amp;" "&amp;N70</f>
        <v>David Moore</v>
      </c>
      <c r="P70" s="46" t="s">
        <v>648</v>
      </c>
      <c r="Q70" s="46" t="s">
        <v>649</v>
      </c>
      <c r="R70" s="48" t="str">
        <f t="shared" ref="R70:R135" si="19">P70&amp;" "&amp;Q70</f>
        <v>Charysse Hairston</v>
      </c>
      <c r="S70" s="48"/>
      <c r="T70" s="48"/>
      <c r="U70" s="48" t="str">
        <f t="shared" ref="U70:U135" si="20">S70&amp;" "&amp;T70</f>
        <v xml:space="preserve"> </v>
      </c>
      <c r="V70" s="46"/>
      <c r="W70" s="46"/>
      <c r="X70" s="46"/>
      <c r="Y70" s="46"/>
      <c r="Z70" s="46"/>
      <c r="AA70" s="46"/>
      <c r="AB70" s="46"/>
      <c r="AC70" s="37" t="str">
        <f>+CONCATENATE(Table3[[#This Row],[Presenter 1 Full]]," ",CHAR(10),L70," ",CHAR(10),O70," ",CHAR(10),R70," ",CHAR(10),U70," ",CHAR(10),X70," ",CHAR(10),AA70," ")</f>
        <v xml:space="preserve">Mary Beth Dunkenberger 
Lara Nagle 
David Moore 
Charysse Hairston 
 </v>
      </c>
      <c r="AD70" s="10" t="s">
        <v>650</v>
      </c>
    </row>
    <row r="71" spans="1:30" s="7" customFormat="1" ht="96" x14ac:dyDescent="0.2">
      <c r="A71" s="24" t="s">
        <v>651</v>
      </c>
      <c r="B71" s="25" t="s">
        <v>176</v>
      </c>
      <c r="C71" s="38" t="s">
        <v>228</v>
      </c>
      <c r="D71" s="36" t="s">
        <v>652</v>
      </c>
      <c r="E71" s="25" t="s">
        <v>653</v>
      </c>
      <c r="F71" s="36" t="s">
        <v>654</v>
      </c>
      <c r="G71" s="25" t="s">
        <v>655</v>
      </c>
      <c r="H71" s="25" t="s">
        <v>656</v>
      </c>
      <c r="I71" s="26" t="str">
        <f t="shared" si="16"/>
        <v>Deb Wingert</v>
      </c>
      <c r="J71" s="25"/>
      <c r="K71" s="25"/>
      <c r="L71" s="26" t="str">
        <f t="shared" si="17"/>
        <v xml:space="preserve"> </v>
      </c>
      <c r="M71" s="25" t="s">
        <v>66</v>
      </c>
      <c r="N71" s="25" t="s">
        <v>66</v>
      </c>
      <c r="O71" s="26" t="str">
        <f t="shared" si="18"/>
        <v xml:space="preserve"> </v>
      </c>
      <c r="P71" s="25" t="s">
        <v>66</v>
      </c>
      <c r="Q71" s="25" t="s">
        <v>66</v>
      </c>
      <c r="R71" s="26" t="str">
        <f t="shared" si="19"/>
        <v xml:space="preserve"> </v>
      </c>
      <c r="S71" s="25" t="s">
        <v>66</v>
      </c>
      <c r="T71" s="25" t="s">
        <v>66</v>
      </c>
      <c r="U71" s="26" t="str">
        <f t="shared" si="20"/>
        <v xml:space="preserve"> </v>
      </c>
      <c r="V71" s="25"/>
      <c r="W71" s="25"/>
      <c r="X71" s="25"/>
      <c r="Y71" s="25"/>
      <c r="Z71" s="25"/>
      <c r="AA71" s="25"/>
      <c r="AB71" s="25" t="s">
        <v>657</v>
      </c>
      <c r="AC71" s="38" t="str">
        <f>+CONCATENATE(Table3[[#This Row],[Presenter 1 Full]]," ",CHAR(10),L71," ",CHAR(10),O71," ",CHAR(10),R71," ",CHAR(10),U71," ",CHAR(10),X71," ",CHAR(10),AA71," ")</f>
        <v xml:space="preserve">Deb Wingert 
 </v>
      </c>
      <c r="AD71" s="10" t="s">
        <v>658</v>
      </c>
    </row>
    <row r="72" spans="1:30" s="7" customFormat="1" ht="96" x14ac:dyDescent="0.2">
      <c r="A72" s="24" t="s">
        <v>659</v>
      </c>
      <c r="B72" s="25" t="s">
        <v>176</v>
      </c>
      <c r="C72" s="38" t="s">
        <v>207</v>
      </c>
      <c r="D72" s="36" t="s">
        <v>660</v>
      </c>
      <c r="E72" s="25"/>
      <c r="F72" s="36" t="s">
        <v>661</v>
      </c>
      <c r="G72" s="25" t="s">
        <v>433</v>
      </c>
      <c r="H72" s="25" t="s">
        <v>662</v>
      </c>
      <c r="I72" s="26" t="str">
        <f t="shared" si="16"/>
        <v>Lindsey Whissel Fenton</v>
      </c>
      <c r="J72" s="25" t="s">
        <v>413</v>
      </c>
      <c r="K72" s="25" t="s">
        <v>663</v>
      </c>
      <c r="L72" s="26" t="str">
        <f t="shared" si="17"/>
        <v>Kristin Bittner</v>
      </c>
      <c r="M72" s="25" t="s">
        <v>664</v>
      </c>
      <c r="N72" s="25" t="s">
        <v>665</v>
      </c>
      <c r="O72" s="26" t="str">
        <f t="shared" si="18"/>
        <v>Steve Nelson</v>
      </c>
      <c r="P72" s="25" t="s">
        <v>666</v>
      </c>
      <c r="Q72" s="25" t="s">
        <v>667</v>
      </c>
      <c r="R72" s="26" t="str">
        <f t="shared" si="19"/>
        <v>Tyler Wilkinson</v>
      </c>
      <c r="S72" s="26"/>
      <c r="T72" s="26"/>
      <c r="U72" s="26" t="str">
        <f t="shared" si="20"/>
        <v xml:space="preserve"> </v>
      </c>
      <c r="V72" s="25"/>
      <c r="W72" s="25"/>
      <c r="X72" s="25"/>
      <c r="Y72" s="25"/>
      <c r="Z72" s="25"/>
      <c r="AA72" s="25"/>
      <c r="AB72" s="25" t="s">
        <v>66</v>
      </c>
      <c r="AC72" s="38" t="str">
        <f>+CONCATENATE(Table3[[#This Row],[Presenter 1 Full]]," ",CHAR(10),L72," ",CHAR(10),O72," ",CHAR(10),R72," ",CHAR(10),U72," ",CHAR(10),X72," ",CHAR(10),AA72," ")</f>
        <v xml:space="preserve">Lindsey Whissel Fenton 
Kristin Bittner 
Steve Nelson 
Tyler Wilkinson 
 </v>
      </c>
      <c r="AD72" s="10" t="s">
        <v>668</v>
      </c>
    </row>
    <row r="73" spans="1:30" s="7" customFormat="1" ht="112" x14ac:dyDescent="0.2">
      <c r="A73" s="45" t="s">
        <v>669</v>
      </c>
      <c r="B73" s="46" t="s">
        <v>176</v>
      </c>
      <c r="C73" s="37" t="s">
        <v>98</v>
      </c>
      <c r="D73" s="47" t="s">
        <v>670</v>
      </c>
      <c r="E73" s="46" t="s">
        <v>670</v>
      </c>
      <c r="F73" s="47" t="s">
        <v>671</v>
      </c>
      <c r="G73" s="46" t="s">
        <v>120</v>
      </c>
      <c r="H73" s="46" t="s">
        <v>170</v>
      </c>
      <c r="I73" s="48" t="str">
        <f t="shared" si="16"/>
        <v>Sarah Worley</v>
      </c>
      <c r="J73" s="46" t="s">
        <v>655</v>
      </c>
      <c r="K73" s="46" t="s">
        <v>672</v>
      </c>
      <c r="L73" s="48" t="str">
        <f t="shared" si="17"/>
        <v>Deb Roney</v>
      </c>
      <c r="M73" s="46" t="s">
        <v>66</v>
      </c>
      <c r="N73" s="46" t="s">
        <v>66</v>
      </c>
      <c r="O73" s="48" t="str">
        <f t="shared" si="18"/>
        <v xml:space="preserve"> </v>
      </c>
      <c r="P73" s="46" t="s">
        <v>66</v>
      </c>
      <c r="Q73" s="46" t="s">
        <v>66</v>
      </c>
      <c r="R73" s="48" t="str">
        <f t="shared" si="19"/>
        <v xml:space="preserve"> </v>
      </c>
      <c r="S73" s="46" t="s">
        <v>66</v>
      </c>
      <c r="T73" s="46" t="s">
        <v>66</v>
      </c>
      <c r="U73" s="48" t="str">
        <f t="shared" si="20"/>
        <v xml:space="preserve"> </v>
      </c>
      <c r="V73" s="46"/>
      <c r="W73" s="46"/>
      <c r="X73" s="46"/>
      <c r="Y73" s="46"/>
      <c r="Z73" s="46"/>
      <c r="AA73" s="46"/>
      <c r="AB73" s="46" t="s">
        <v>66</v>
      </c>
      <c r="AC73" s="37" t="str">
        <f>+CONCATENATE(Table3[[#This Row],[Presenter 1 Full]]," ",CHAR(10),L73," ",CHAR(10),O73," ",CHAR(10),R73," ",CHAR(10),U73," ",CHAR(10),X73," ",CHAR(10),AA73," ")</f>
        <v xml:space="preserve">Sarah Worley 
Deb Roney 
 </v>
      </c>
      <c r="AD73" s="10" t="s">
        <v>673</v>
      </c>
    </row>
    <row r="74" spans="1:30" s="7" customFormat="1" ht="96" x14ac:dyDescent="0.2">
      <c r="A74" s="24" t="s">
        <v>674</v>
      </c>
      <c r="B74" s="25" t="s">
        <v>176</v>
      </c>
      <c r="C74" s="38" t="s">
        <v>98</v>
      </c>
      <c r="D74" s="36" t="s">
        <v>675</v>
      </c>
      <c r="E74" s="25" t="s">
        <v>676</v>
      </c>
      <c r="F74" s="36" t="s">
        <v>677</v>
      </c>
      <c r="G74" s="25" t="s">
        <v>678</v>
      </c>
      <c r="H74" s="25" t="s">
        <v>679</v>
      </c>
      <c r="I74" s="26" t="str">
        <f t="shared" si="16"/>
        <v>Karen Vines</v>
      </c>
      <c r="J74" s="25" t="s">
        <v>66</v>
      </c>
      <c r="K74" s="25" t="s">
        <v>66</v>
      </c>
      <c r="L74" s="26" t="str">
        <f t="shared" si="17"/>
        <v xml:space="preserve"> </v>
      </c>
      <c r="M74" s="25" t="s">
        <v>66</v>
      </c>
      <c r="N74" s="25" t="s">
        <v>66</v>
      </c>
      <c r="O74" s="26" t="str">
        <f t="shared" si="18"/>
        <v xml:space="preserve"> </v>
      </c>
      <c r="P74" s="25" t="s">
        <v>66</v>
      </c>
      <c r="Q74" s="25" t="s">
        <v>66</v>
      </c>
      <c r="R74" s="26" t="str">
        <f t="shared" si="19"/>
        <v xml:space="preserve"> </v>
      </c>
      <c r="S74" s="25" t="s">
        <v>66</v>
      </c>
      <c r="T74" s="25" t="s">
        <v>66</v>
      </c>
      <c r="U74" s="26" t="str">
        <f t="shared" si="20"/>
        <v xml:space="preserve"> </v>
      </c>
      <c r="V74" s="25"/>
      <c r="W74" s="25"/>
      <c r="X74" s="25"/>
      <c r="Y74" s="25"/>
      <c r="Z74" s="25"/>
      <c r="AA74" s="25"/>
      <c r="AB74" s="25"/>
      <c r="AC74" s="38" t="str">
        <f>+CONCATENATE(Table3[[#This Row],[Presenter 1 Full]]," ",CHAR(10),L74," ",CHAR(10),O74," ",CHAR(10),R74," ",CHAR(10),U74," ",CHAR(10),X74," ",CHAR(10),AA74," ")</f>
        <v xml:space="preserve">Karen Vines 
 </v>
      </c>
      <c r="AD74" s="10" t="s">
        <v>680</v>
      </c>
    </row>
    <row r="75" spans="1:30" s="7" customFormat="1" ht="128" x14ac:dyDescent="0.2">
      <c r="A75" s="24" t="s">
        <v>681</v>
      </c>
      <c r="B75" s="25" t="s">
        <v>176</v>
      </c>
      <c r="C75" s="38" t="s">
        <v>81</v>
      </c>
      <c r="D75" s="36" t="s">
        <v>682</v>
      </c>
      <c r="E75" s="25"/>
      <c r="F75" s="36" t="s">
        <v>683</v>
      </c>
      <c r="G75" s="25" t="s">
        <v>140</v>
      </c>
      <c r="H75" s="25" t="s">
        <v>684</v>
      </c>
      <c r="I75" s="26" t="str">
        <f t="shared" si="16"/>
        <v>Lynn Blanchard</v>
      </c>
      <c r="J75" s="25" t="s">
        <v>685</v>
      </c>
      <c r="K75" s="25" t="s">
        <v>686</v>
      </c>
      <c r="L75" s="26" t="str">
        <f t="shared" si="17"/>
        <v>Andy Furco</v>
      </c>
      <c r="M75" s="25" t="s">
        <v>66</v>
      </c>
      <c r="N75" s="25" t="s">
        <v>66</v>
      </c>
      <c r="O75" s="26" t="str">
        <f t="shared" si="18"/>
        <v xml:space="preserve"> </v>
      </c>
      <c r="P75" s="25" t="s">
        <v>66</v>
      </c>
      <c r="Q75" s="25" t="s">
        <v>66</v>
      </c>
      <c r="R75" s="26" t="str">
        <f t="shared" si="19"/>
        <v xml:space="preserve"> </v>
      </c>
      <c r="S75" s="25" t="s">
        <v>66</v>
      </c>
      <c r="T75" s="25" t="s">
        <v>66</v>
      </c>
      <c r="U75" s="26" t="str">
        <f t="shared" si="20"/>
        <v xml:space="preserve"> </v>
      </c>
      <c r="V75" s="25"/>
      <c r="W75" s="25"/>
      <c r="X75" s="25"/>
      <c r="Y75" s="25"/>
      <c r="Z75" s="25"/>
      <c r="AA75" s="25"/>
      <c r="AB75" s="25" t="s">
        <v>687</v>
      </c>
      <c r="AC75" s="38" t="str">
        <f>+CONCATENATE(Table3[[#This Row],[Presenter 1 Full]]," ",CHAR(10),L75," ",CHAR(10),O75," ",CHAR(10),R75," ",CHAR(10),U75," ",CHAR(10),X75," ",CHAR(10),AA75," ")</f>
        <v xml:space="preserve">Lynn Blanchard 
Andy Furco 
 </v>
      </c>
      <c r="AD75" s="10" t="s">
        <v>688</v>
      </c>
    </row>
    <row r="76" spans="1:30" s="7" customFormat="1" ht="96" x14ac:dyDescent="0.2">
      <c r="A76" s="45" t="s">
        <v>689</v>
      </c>
      <c r="B76" s="46" t="s">
        <v>176</v>
      </c>
      <c r="C76" s="37" t="s">
        <v>81</v>
      </c>
      <c r="D76" s="47" t="s">
        <v>690</v>
      </c>
      <c r="E76" s="46" t="s">
        <v>691</v>
      </c>
      <c r="F76" s="47" t="s">
        <v>692</v>
      </c>
      <c r="G76" s="46" t="s">
        <v>120</v>
      </c>
      <c r="H76" s="46" t="s">
        <v>693</v>
      </c>
      <c r="I76" s="48" t="str">
        <f t="shared" si="16"/>
        <v>Sarah Stanlick</v>
      </c>
      <c r="J76" s="46" t="s">
        <v>694</v>
      </c>
      <c r="K76" s="46" t="s">
        <v>695</v>
      </c>
      <c r="L76" s="48" t="str">
        <f t="shared" si="17"/>
        <v>Julia Metzker</v>
      </c>
      <c r="M76" s="46" t="s">
        <v>696</v>
      </c>
      <c r="N76" s="46" t="s">
        <v>697</v>
      </c>
      <c r="O76" s="48" t="str">
        <f t="shared" si="18"/>
        <v>Patti Clayton</v>
      </c>
      <c r="P76" s="46" t="s">
        <v>698</v>
      </c>
      <c r="Q76" s="46" t="s">
        <v>699</v>
      </c>
      <c r="R76" s="48" t="str">
        <f t="shared" si="19"/>
        <v>Joe Bandy</v>
      </c>
      <c r="S76" s="46" t="s">
        <v>259</v>
      </c>
      <c r="T76" s="46" t="s">
        <v>700</v>
      </c>
      <c r="U76" s="48" t="str">
        <f t="shared" si="20"/>
        <v>Mary Price</v>
      </c>
      <c r="V76" s="46"/>
      <c r="W76" s="46"/>
      <c r="X76" s="46"/>
      <c r="Y76" s="46"/>
      <c r="Z76" s="46"/>
      <c r="AA76" s="46"/>
      <c r="AB76" s="46"/>
      <c r="AC76" s="37" t="str">
        <f>+CONCATENATE(Table3[[#This Row],[Presenter 1 Full]]," ",CHAR(10),L76," ",CHAR(10),O76," ",CHAR(10),R76," ",CHAR(10),U76," ",CHAR(10),X76," ",CHAR(10),AA76," ")</f>
        <v xml:space="preserve">Sarah Stanlick 
Julia Metzker 
Patti Clayton 
Joe Bandy 
Mary Price 
 </v>
      </c>
      <c r="AD76" s="10" t="s">
        <v>701</v>
      </c>
    </row>
    <row r="77" spans="1:30" s="7" customFormat="1" ht="97" thickBot="1" x14ac:dyDescent="0.25">
      <c r="A77" s="45" t="s">
        <v>702</v>
      </c>
      <c r="B77" s="46" t="s">
        <v>176</v>
      </c>
      <c r="C77" s="37" t="s">
        <v>130</v>
      </c>
      <c r="D77" s="47" t="s">
        <v>703</v>
      </c>
      <c r="E77" s="46"/>
      <c r="F77" s="47" t="s">
        <v>704</v>
      </c>
      <c r="G77" s="46" t="s">
        <v>705</v>
      </c>
      <c r="H77" s="46" t="s">
        <v>706</v>
      </c>
      <c r="I77" s="48" t="str">
        <f t="shared" si="16"/>
        <v>Dr. Tom C. Hogan</v>
      </c>
      <c r="J77" s="46" t="s">
        <v>452</v>
      </c>
      <c r="K77" s="46" t="s">
        <v>707</v>
      </c>
      <c r="L77" s="48" t="str">
        <f t="shared" si="17"/>
        <v>Amy Dupain Vashaw</v>
      </c>
      <c r="M77" s="46" t="s">
        <v>708</v>
      </c>
      <c r="N77" s="46" t="s">
        <v>709</v>
      </c>
      <c r="O77" s="48" t="str">
        <f t="shared" si="18"/>
        <v>Anne Lai</v>
      </c>
      <c r="P77" s="48"/>
      <c r="Q77" s="48"/>
      <c r="R77" s="48" t="str">
        <f t="shared" si="19"/>
        <v xml:space="preserve"> </v>
      </c>
      <c r="S77" s="46" t="s">
        <v>66</v>
      </c>
      <c r="T77" s="46" t="s">
        <v>66</v>
      </c>
      <c r="U77" s="48" t="str">
        <f t="shared" si="20"/>
        <v xml:space="preserve"> </v>
      </c>
      <c r="V77" s="46"/>
      <c r="W77" s="46"/>
      <c r="X77" s="46"/>
      <c r="Y77" s="46"/>
      <c r="Z77" s="46"/>
      <c r="AA77" s="46"/>
      <c r="AB77" s="46" t="s">
        <v>710</v>
      </c>
      <c r="AC77" s="37" t="str">
        <f>+CONCATENATE(Table3[[#This Row],[Presenter 1 Full]]," ",CHAR(10),L77," ",CHAR(10),O77," ",CHAR(10),R77," ",CHAR(10),U77," ",CHAR(10),X77," ",CHAR(10),AA77," ")</f>
        <v xml:space="preserve">Dr. Tom C. Hogan 
Amy Dupain Vashaw 
Anne Lai 
 </v>
      </c>
      <c r="AD77" s="10" t="s">
        <v>711</v>
      </c>
    </row>
    <row r="78" spans="1:30" s="7" customFormat="1" ht="20" thickBot="1" x14ac:dyDescent="0.3">
      <c r="A78" s="110" t="s">
        <v>712</v>
      </c>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2"/>
      <c r="AD78" s="10"/>
    </row>
    <row r="79" spans="1:30" s="65" customFormat="1" ht="17" thickBot="1" x14ac:dyDescent="0.25">
      <c r="A79" s="82" t="s">
        <v>1</v>
      </c>
      <c r="B79" s="61" t="s">
        <v>282</v>
      </c>
      <c r="C79" s="98" t="s">
        <v>3</v>
      </c>
      <c r="D79" s="63" t="s">
        <v>4</v>
      </c>
      <c r="E79" s="61" t="s">
        <v>5</v>
      </c>
      <c r="F79" s="63" t="s">
        <v>6</v>
      </c>
      <c r="G79" s="61" t="s">
        <v>7</v>
      </c>
      <c r="H79" s="61" t="s">
        <v>8</v>
      </c>
      <c r="I79" s="61" t="s">
        <v>9</v>
      </c>
      <c r="J79" s="61" t="s">
        <v>10</v>
      </c>
      <c r="K79" s="61" t="s">
        <v>11</v>
      </c>
      <c r="L79" s="61" t="s">
        <v>12</v>
      </c>
      <c r="M79" s="61" t="s">
        <v>13</v>
      </c>
      <c r="N79" s="61" t="s">
        <v>14</v>
      </c>
      <c r="O79" s="61" t="s">
        <v>15</v>
      </c>
      <c r="P79" s="61" t="s">
        <v>16</v>
      </c>
      <c r="Q79" s="61" t="s">
        <v>17</v>
      </c>
      <c r="R79" s="61" t="s">
        <v>18</v>
      </c>
      <c r="S79" s="61" t="s">
        <v>19</v>
      </c>
      <c r="T79" s="61" t="s">
        <v>20</v>
      </c>
      <c r="U79" s="61" t="s">
        <v>21</v>
      </c>
      <c r="V79" s="61" t="s">
        <v>22</v>
      </c>
      <c r="W79" s="61" t="s">
        <v>23</v>
      </c>
      <c r="X79" s="61" t="s">
        <v>24</v>
      </c>
      <c r="Y79" s="61" t="s">
        <v>25</v>
      </c>
      <c r="Z79" s="61" t="s">
        <v>26</v>
      </c>
      <c r="AA79" s="61" t="s">
        <v>27</v>
      </c>
      <c r="AB79" s="61" t="s">
        <v>28</v>
      </c>
      <c r="AC79" s="61" t="s">
        <v>29</v>
      </c>
      <c r="AD79" s="66" t="s">
        <v>30</v>
      </c>
    </row>
    <row r="80" spans="1:30" s="7" customFormat="1" ht="96" x14ac:dyDescent="0.2">
      <c r="A80" s="67" t="s">
        <v>713</v>
      </c>
      <c r="B80" s="68" t="s">
        <v>33</v>
      </c>
      <c r="C80" s="99" t="s">
        <v>408</v>
      </c>
      <c r="D80" s="69" t="s">
        <v>714</v>
      </c>
      <c r="E80" s="68" t="s">
        <v>714</v>
      </c>
      <c r="F80" s="69" t="s">
        <v>715</v>
      </c>
      <c r="G80" s="68" t="s">
        <v>716</v>
      </c>
      <c r="H80" s="68" t="s">
        <v>717</v>
      </c>
      <c r="I80" s="70" t="str">
        <f t="shared" ref="I80:I102" si="21">G80&amp;" "&amp;H80</f>
        <v>Nicholas J. Rowland</v>
      </c>
      <c r="J80" s="68" t="s">
        <v>718</v>
      </c>
      <c r="K80" s="68" t="s">
        <v>719</v>
      </c>
      <c r="L80" s="70" t="str">
        <f t="shared" ref="L80:L102" si="22">J80&amp;" "&amp;K80</f>
        <v>Alan Rieck</v>
      </c>
      <c r="M80" s="68" t="s">
        <v>720</v>
      </c>
      <c r="N80" s="68" t="s">
        <v>441</v>
      </c>
      <c r="O80" s="70" t="str">
        <f t="shared" ref="O80:O102" si="23">M80&amp;" "&amp;N80</f>
        <v>Hailley Fargo</v>
      </c>
      <c r="P80" s="68" t="s">
        <v>721</v>
      </c>
      <c r="Q80" s="68" t="s">
        <v>722</v>
      </c>
      <c r="R80" s="70" t="str">
        <f t="shared" ref="R80:R95" si="24">P80&amp;" "&amp;Q80</f>
        <v>Shivaani Selvaraj</v>
      </c>
      <c r="S80" s="68" t="s">
        <v>66</v>
      </c>
      <c r="T80" s="68" t="s">
        <v>66</v>
      </c>
      <c r="U80" s="70" t="str">
        <f t="shared" ref="U80:U91" si="25">S80&amp;" "&amp;T80</f>
        <v xml:space="preserve"> </v>
      </c>
      <c r="V80" s="68"/>
      <c r="W80" s="68"/>
      <c r="X80" s="68"/>
      <c r="Y80" s="68"/>
      <c r="Z80" s="68"/>
      <c r="AA80" s="68"/>
      <c r="AB80" s="68" t="s">
        <v>66</v>
      </c>
      <c r="AC80" s="71" t="str">
        <f>+CONCATENATE(Table5[[#This Row],[Presenter 1 Full]]," ",CHAR(10),L80," ",CHAR(10),O80," ",CHAR(10),R80," ",CHAR(10),U80," ",CHAR(10),X80," ",CHAR(10),AA80," ")</f>
        <v xml:space="preserve">Nicholas J. Rowland 
Alan Rieck 
Hailley Fargo 
Shivaani Selvaraj 
 </v>
      </c>
      <c r="AD80" s="10" t="s">
        <v>723</v>
      </c>
    </row>
    <row r="81" spans="1:30" s="7" customFormat="1" ht="96" x14ac:dyDescent="0.2">
      <c r="A81" s="72" t="s">
        <v>724</v>
      </c>
      <c r="B81" s="46" t="s">
        <v>33</v>
      </c>
      <c r="C81" s="52" t="s">
        <v>130</v>
      </c>
      <c r="D81" s="47" t="s">
        <v>725</v>
      </c>
      <c r="E81" s="46" t="s">
        <v>725</v>
      </c>
      <c r="F81" s="47" t="s">
        <v>726</v>
      </c>
      <c r="G81" s="46" t="s">
        <v>727</v>
      </c>
      <c r="H81" s="46" t="s">
        <v>728</v>
      </c>
      <c r="I81" s="35" t="str">
        <f t="shared" si="21"/>
        <v>Barrett Brenton</v>
      </c>
      <c r="J81" s="46" t="s">
        <v>729</v>
      </c>
      <c r="K81" s="46" t="s">
        <v>730</v>
      </c>
      <c r="L81" s="35" t="str">
        <f t="shared" si="22"/>
        <v>Preety Gadhoke</v>
      </c>
      <c r="M81" s="46" t="s">
        <v>731</v>
      </c>
      <c r="N81" s="46" t="s">
        <v>732</v>
      </c>
      <c r="O81" s="35" t="str">
        <f t="shared" si="23"/>
        <v>Pablo Sanchez</v>
      </c>
      <c r="P81" s="46" t="s">
        <v>733</v>
      </c>
      <c r="Q81" s="46" t="s">
        <v>734</v>
      </c>
      <c r="R81" s="35" t="str">
        <f t="shared" si="24"/>
        <v>Carline Bennett</v>
      </c>
      <c r="S81" s="46" t="s">
        <v>735</v>
      </c>
      <c r="T81" s="46" t="s">
        <v>736</v>
      </c>
      <c r="U81" s="35" t="str">
        <f t="shared" si="25"/>
        <v>Arutam Atunish</v>
      </c>
      <c r="V81" s="46"/>
      <c r="W81" s="46"/>
      <c r="X81" s="46"/>
      <c r="Y81" s="46"/>
      <c r="Z81" s="46"/>
      <c r="AA81" s="46"/>
      <c r="AB81" s="46" t="s">
        <v>66</v>
      </c>
      <c r="AC81" s="73" t="str">
        <f>+CONCATENATE(Table5[[#This Row],[Presenter 1 Full]]," ",CHAR(10),L81," ",CHAR(10),O81," ",CHAR(10),R81," ",CHAR(10),U81," ",CHAR(10),X81," ",CHAR(10),AA81," ")</f>
        <v xml:space="preserve">Barrett Brenton 
Preety Gadhoke 
Pablo Sanchez 
Carline Bennett 
Arutam Atunish 
 </v>
      </c>
      <c r="AD81" s="10" t="s">
        <v>737</v>
      </c>
    </row>
    <row r="82" spans="1:30" s="7" customFormat="1" ht="96" x14ac:dyDescent="0.2">
      <c r="A82" s="74" t="s">
        <v>738</v>
      </c>
      <c r="B82" s="25" t="s">
        <v>33</v>
      </c>
      <c r="C82" s="38" t="s">
        <v>130</v>
      </c>
      <c r="D82" s="36" t="s">
        <v>739</v>
      </c>
      <c r="E82" s="25" t="s">
        <v>739</v>
      </c>
      <c r="F82" s="36" t="s">
        <v>740</v>
      </c>
      <c r="G82" s="25" t="s">
        <v>741</v>
      </c>
      <c r="H82" s="25" t="s">
        <v>742</v>
      </c>
      <c r="I82" s="26" t="str">
        <f t="shared" si="21"/>
        <v>Afroze Mohammed</v>
      </c>
      <c r="J82" s="25" t="s">
        <v>743</v>
      </c>
      <c r="K82" s="25" t="s">
        <v>744</v>
      </c>
      <c r="L82" s="26" t="str">
        <f t="shared" si="22"/>
        <v>Jim Egenrieder</v>
      </c>
      <c r="M82" s="25" t="s">
        <v>745</v>
      </c>
      <c r="N82" s="25" t="s">
        <v>746</v>
      </c>
      <c r="O82" s="26" t="str">
        <f t="shared" si="23"/>
        <v>Chrissy McCurdy</v>
      </c>
      <c r="P82" s="25" t="s">
        <v>747</v>
      </c>
      <c r="Q82" s="25" t="s">
        <v>748</v>
      </c>
      <c r="R82" s="26" t="str">
        <f t="shared" si="24"/>
        <v>Alasia Washington</v>
      </c>
      <c r="S82" s="26"/>
      <c r="T82" s="26"/>
      <c r="U82" s="26" t="str">
        <f t="shared" si="25"/>
        <v xml:space="preserve"> </v>
      </c>
      <c r="V82" s="25"/>
      <c r="W82" s="25"/>
      <c r="X82" s="25"/>
      <c r="Y82" s="25"/>
      <c r="Z82" s="25"/>
      <c r="AA82" s="25"/>
      <c r="AB82" s="25"/>
      <c r="AC82" s="75" t="str">
        <f>+CONCATENATE(Table5[[#This Row],[Presenter 1 Full]]," ",CHAR(10),L82," ",CHAR(10),O82," ",CHAR(10),R82," ",CHAR(10),U82," ",CHAR(10),X82," ",CHAR(10),AA82," ")</f>
        <v xml:space="preserve">Afroze Mohammed 
Jim Egenrieder 
Chrissy McCurdy 
Alasia Washington 
 </v>
      </c>
      <c r="AD82" s="10" t="s">
        <v>749</v>
      </c>
    </row>
    <row r="83" spans="1:30" ht="96" x14ac:dyDescent="0.2">
      <c r="A83" s="76" t="s">
        <v>750</v>
      </c>
      <c r="B83" s="50" t="s">
        <v>33</v>
      </c>
      <c r="C83" s="52" t="s">
        <v>408</v>
      </c>
      <c r="D83" s="53" t="s">
        <v>751</v>
      </c>
      <c r="E83" s="50" t="s">
        <v>751</v>
      </c>
      <c r="F83" s="53" t="s">
        <v>752</v>
      </c>
      <c r="G83" s="50" t="s">
        <v>753</v>
      </c>
      <c r="H83" s="50" t="s">
        <v>754</v>
      </c>
      <c r="I83" s="35" t="str">
        <f t="shared" si="21"/>
        <v>Kalyn McDonough</v>
      </c>
      <c r="J83" s="50" t="s">
        <v>368</v>
      </c>
      <c r="K83" s="50" t="s">
        <v>369</v>
      </c>
      <c r="L83" s="35" t="str">
        <f t="shared" si="22"/>
        <v>Dianna Ruberto</v>
      </c>
      <c r="M83" s="50" t="s">
        <v>755</v>
      </c>
      <c r="N83" s="50" t="s">
        <v>756</v>
      </c>
      <c r="O83" s="35" t="str">
        <f t="shared" si="23"/>
        <v>Devon Tapp</v>
      </c>
      <c r="P83" s="50" t="s">
        <v>429</v>
      </c>
      <c r="Q83" s="50" t="s">
        <v>757</v>
      </c>
      <c r="R83" s="35" t="str">
        <f t="shared" si="24"/>
        <v>Jennifer Daniels</v>
      </c>
      <c r="S83" s="35"/>
      <c r="T83" s="35"/>
      <c r="U83" s="35" t="str">
        <f t="shared" si="25"/>
        <v xml:space="preserve"> </v>
      </c>
      <c r="V83" s="50"/>
      <c r="W83" s="50"/>
      <c r="X83" s="50"/>
      <c r="Y83" s="50"/>
      <c r="Z83" s="50"/>
      <c r="AA83" s="50"/>
      <c r="AB83" s="50"/>
      <c r="AC83" s="73" t="str">
        <f>+CONCATENATE(Table5[[#This Row],[Presenter 1 Full]]," ",CHAR(10),L83," ",CHAR(10),O83," ",CHAR(10),R83," ",CHAR(10),U83," ",CHAR(10),X83," ",CHAR(10),AA83," ")</f>
        <v xml:space="preserve">Kalyn McDonough 
Dianna Ruberto 
Devon Tapp 
Jennifer Daniels 
 </v>
      </c>
      <c r="AD83" s="1" t="s">
        <v>758</v>
      </c>
    </row>
    <row r="84" spans="1:30" s="7" customFormat="1" ht="96" x14ac:dyDescent="0.2">
      <c r="A84" s="74" t="s">
        <v>759</v>
      </c>
      <c r="B84" s="25" t="s">
        <v>33</v>
      </c>
      <c r="C84" s="38" t="s">
        <v>34</v>
      </c>
      <c r="D84" s="36" t="s">
        <v>760</v>
      </c>
      <c r="E84" s="25" t="s">
        <v>761</v>
      </c>
      <c r="F84" s="36" t="s">
        <v>762</v>
      </c>
      <c r="G84" s="25" t="s">
        <v>763</v>
      </c>
      <c r="H84" s="25" t="s">
        <v>764</v>
      </c>
      <c r="I84" s="26" t="str">
        <f t="shared" si="21"/>
        <v>Conni Fennell-Burley</v>
      </c>
      <c r="J84" s="25" t="s">
        <v>765</v>
      </c>
      <c r="K84" s="25" t="s">
        <v>766</v>
      </c>
      <c r="L84" s="26" t="str">
        <f t="shared" si="22"/>
        <v>Kaitlin Messich, MHP, MFA</v>
      </c>
      <c r="M84" s="25" t="s">
        <v>767</v>
      </c>
      <c r="N84" s="25" t="s">
        <v>768</v>
      </c>
      <c r="O84" s="26" t="str">
        <f t="shared" si="23"/>
        <v>Jayson Johnston</v>
      </c>
      <c r="P84" s="25" t="s">
        <v>275</v>
      </c>
      <c r="Q84" s="25" t="s">
        <v>769</v>
      </c>
      <c r="R84" s="26" t="str">
        <f t="shared" si="24"/>
        <v>Katie Moncus</v>
      </c>
      <c r="S84" s="25" t="s">
        <v>221</v>
      </c>
      <c r="T84" s="25" t="s">
        <v>433</v>
      </c>
      <c r="U84" s="26" t="str">
        <f t="shared" si="25"/>
        <v>Keith Lindsey</v>
      </c>
      <c r="V84" s="25"/>
      <c r="W84" s="25"/>
      <c r="X84" s="25"/>
      <c r="Y84" s="25"/>
      <c r="Z84" s="25"/>
      <c r="AA84" s="25"/>
      <c r="AB84" s="25" t="s">
        <v>66</v>
      </c>
      <c r="AC84" s="75" t="str">
        <f>+CONCATENATE(Table5[[#This Row],[Presenter 1 Full]]," ",CHAR(10),L84," ",CHAR(10),O84," ",CHAR(10),R84," ",CHAR(10),U84," ",CHAR(10),X84," ",CHAR(10),AA84," ")</f>
        <v xml:space="preserve">Conni Fennell-Burley 
Kaitlin Messich, MHP, MFA 
Jayson Johnston 
Katie Moncus 
Keith Lindsey 
 </v>
      </c>
      <c r="AD84" s="10" t="s">
        <v>770</v>
      </c>
    </row>
    <row r="85" spans="1:30" ht="96" x14ac:dyDescent="0.2">
      <c r="A85" s="72" t="s">
        <v>771</v>
      </c>
      <c r="B85" s="50" t="s">
        <v>110</v>
      </c>
      <c r="C85" s="52" t="s">
        <v>34</v>
      </c>
      <c r="D85" s="53" t="s">
        <v>772</v>
      </c>
      <c r="E85" s="50" t="s">
        <v>773</v>
      </c>
      <c r="F85" s="53" t="s">
        <v>774</v>
      </c>
      <c r="G85" s="50" t="s">
        <v>775</v>
      </c>
      <c r="H85" s="50" t="s">
        <v>776</v>
      </c>
      <c r="I85" s="35" t="str">
        <f t="shared" si="21"/>
        <v>Samuel Majalija</v>
      </c>
      <c r="J85" s="50" t="s">
        <v>777</v>
      </c>
      <c r="K85" s="50" t="s">
        <v>778</v>
      </c>
      <c r="L85" s="35" t="str">
        <f t="shared" si="22"/>
        <v>Gabriel Tumwine</v>
      </c>
      <c r="M85" s="50" t="s">
        <v>540</v>
      </c>
      <c r="N85" s="50" t="s">
        <v>541</v>
      </c>
      <c r="O85" s="35" t="str">
        <f t="shared" si="23"/>
        <v>Margaret Khaitsa</v>
      </c>
      <c r="P85" s="50" t="s">
        <v>66</v>
      </c>
      <c r="Q85" s="50" t="s">
        <v>66</v>
      </c>
      <c r="R85" s="35" t="str">
        <f t="shared" si="24"/>
        <v xml:space="preserve"> </v>
      </c>
      <c r="S85" s="50" t="s">
        <v>66</v>
      </c>
      <c r="T85" s="50" t="s">
        <v>66</v>
      </c>
      <c r="U85" s="35" t="str">
        <f t="shared" si="25"/>
        <v xml:space="preserve"> </v>
      </c>
      <c r="V85" s="50"/>
      <c r="W85" s="50"/>
      <c r="X85" s="50"/>
      <c r="Y85" s="50"/>
      <c r="Z85" s="50"/>
      <c r="AA85" s="50"/>
      <c r="AB85" s="50"/>
      <c r="AC85" s="73" t="str">
        <f>+CONCATENATE(Table5[[#This Row],[Presenter 1 Full]]," ",CHAR(10),L85," ",CHAR(10),O85," ",CHAR(10),R85," ",CHAR(10),U85," ",CHAR(10),X85," ",CHAR(10),AA85," ")</f>
        <v xml:space="preserve">Samuel Majalija 
Gabriel Tumwine 
Margaret Khaitsa 
 </v>
      </c>
      <c r="AD85" s="1" t="s">
        <v>779</v>
      </c>
    </row>
    <row r="86" spans="1:30" ht="96" x14ac:dyDescent="0.2">
      <c r="A86" s="72" t="s">
        <v>780</v>
      </c>
      <c r="B86" s="50" t="s">
        <v>110</v>
      </c>
      <c r="C86" s="52" t="s">
        <v>130</v>
      </c>
      <c r="D86" s="53" t="s">
        <v>781</v>
      </c>
      <c r="E86" s="50"/>
      <c r="F86" s="53" t="s">
        <v>782</v>
      </c>
      <c r="G86" s="50" t="s">
        <v>783</v>
      </c>
      <c r="H86" s="50" t="s">
        <v>784</v>
      </c>
      <c r="I86" s="35" t="str">
        <f t="shared" si="21"/>
        <v>Jon Cox</v>
      </c>
      <c r="J86" s="50" t="s">
        <v>467</v>
      </c>
      <c r="K86" s="50" t="s">
        <v>785</v>
      </c>
      <c r="L86" s="35" t="str">
        <f t="shared" si="22"/>
        <v>Andrew Bale</v>
      </c>
      <c r="M86" s="50" t="s">
        <v>783</v>
      </c>
      <c r="N86" s="50" t="s">
        <v>784</v>
      </c>
      <c r="O86" s="35" t="str">
        <f t="shared" si="23"/>
        <v>Jon Cox</v>
      </c>
      <c r="P86" s="50" t="s">
        <v>66</v>
      </c>
      <c r="Q86" s="50" t="s">
        <v>66</v>
      </c>
      <c r="R86" s="35" t="str">
        <f t="shared" si="24"/>
        <v xml:space="preserve"> </v>
      </c>
      <c r="S86" s="50" t="s">
        <v>66</v>
      </c>
      <c r="T86" s="50" t="s">
        <v>66</v>
      </c>
      <c r="U86" s="35" t="str">
        <f t="shared" si="25"/>
        <v xml:space="preserve"> </v>
      </c>
      <c r="V86" s="50"/>
      <c r="W86" s="50"/>
      <c r="X86" s="50"/>
      <c r="Y86" s="50"/>
      <c r="Z86" s="50"/>
      <c r="AA86" s="50"/>
      <c r="AB86" s="50" t="s">
        <v>66</v>
      </c>
      <c r="AC86" s="73" t="str">
        <f>+CONCATENATE(Table5[[#This Row],[Presenter 1 Full]]," ",CHAR(10),L86," ",CHAR(10),O86," ",CHAR(10),R86," ",CHAR(10),U86," ",CHAR(10),X86," ",CHAR(10),AA86," ")</f>
        <v xml:space="preserve">Jon Cox 
Andrew Bale 
Jon Cox 
 </v>
      </c>
      <c r="AD86" s="1" t="s">
        <v>786</v>
      </c>
    </row>
    <row r="87" spans="1:30" ht="96" x14ac:dyDescent="0.2">
      <c r="A87" s="72" t="s">
        <v>787</v>
      </c>
      <c r="B87" s="50" t="s">
        <v>110</v>
      </c>
      <c r="C87" s="52" t="s">
        <v>408</v>
      </c>
      <c r="D87" s="53" t="s">
        <v>788</v>
      </c>
      <c r="E87" s="50"/>
      <c r="F87" s="53" t="s">
        <v>789</v>
      </c>
      <c r="G87" s="50" t="s">
        <v>553</v>
      </c>
      <c r="H87" s="50" t="s">
        <v>554</v>
      </c>
      <c r="I87" s="35" t="str">
        <f t="shared" si="21"/>
        <v>Katy Campbell</v>
      </c>
      <c r="J87" s="50" t="s">
        <v>790</v>
      </c>
      <c r="K87" s="50" t="s">
        <v>552</v>
      </c>
      <c r="L87" s="35" t="str">
        <f t="shared" si="22"/>
        <v>Dr. David Peacock</v>
      </c>
      <c r="M87" s="35"/>
      <c r="N87" s="35"/>
      <c r="O87" s="35" t="str">
        <f t="shared" si="23"/>
        <v xml:space="preserve"> </v>
      </c>
      <c r="P87" s="50" t="s">
        <v>66</v>
      </c>
      <c r="Q87" s="50" t="s">
        <v>66</v>
      </c>
      <c r="R87" s="35" t="str">
        <f t="shared" si="24"/>
        <v xml:space="preserve"> </v>
      </c>
      <c r="S87" s="50" t="s">
        <v>66</v>
      </c>
      <c r="T87" s="50" t="s">
        <v>66</v>
      </c>
      <c r="U87" s="35" t="str">
        <f t="shared" si="25"/>
        <v xml:space="preserve"> </v>
      </c>
      <c r="V87" s="50"/>
      <c r="W87" s="50"/>
      <c r="X87" s="50"/>
      <c r="Y87" s="50"/>
      <c r="Z87" s="50"/>
      <c r="AA87" s="50"/>
      <c r="AB87" s="50"/>
      <c r="AC87" s="73" t="str">
        <f>+CONCATENATE(Table5[[#This Row],[Presenter 1 Full]]," ",CHAR(10),L87," ",CHAR(10),O87," ",CHAR(10),R87," ",CHAR(10),U87," ",CHAR(10),X87," ",CHAR(10),AA87," ")</f>
        <v xml:space="preserve">Katy Campbell 
Dr. David Peacock 
 </v>
      </c>
      <c r="AD87" s="1" t="s">
        <v>791</v>
      </c>
    </row>
    <row r="88" spans="1:30" s="7" customFormat="1" ht="96" x14ac:dyDescent="0.2">
      <c r="A88" s="74" t="s">
        <v>792</v>
      </c>
      <c r="B88" s="25" t="s">
        <v>110</v>
      </c>
      <c r="C88" s="38" t="s">
        <v>81</v>
      </c>
      <c r="D88" s="36" t="s">
        <v>793</v>
      </c>
      <c r="E88" s="25" t="s">
        <v>794</v>
      </c>
      <c r="F88" s="36" t="s">
        <v>795</v>
      </c>
      <c r="G88" s="25" t="s">
        <v>796</v>
      </c>
      <c r="H88" s="25" t="s">
        <v>797</v>
      </c>
      <c r="I88" s="26" t="str">
        <f t="shared" si="21"/>
        <v>Daniela Susnara</v>
      </c>
      <c r="J88" s="25" t="s">
        <v>569</v>
      </c>
      <c r="K88" s="25" t="s">
        <v>798</v>
      </c>
      <c r="L88" s="26" t="str">
        <f t="shared" si="22"/>
        <v>Andrea Ziegler</v>
      </c>
      <c r="M88" s="25" t="s">
        <v>799</v>
      </c>
      <c r="N88" s="25" t="s">
        <v>800</v>
      </c>
      <c r="O88" s="26" t="str">
        <f t="shared" si="23"/>
        <v>Blake Berryhill</v>
      </c>
      <c r="P88" s="25" t="s">
        <v>66</v>
      </c>
      <c r="Q88" s="25" t="s">
        <v>66</v>
      </c>
      <c r="R88" s="26" t="str">
        <f t="shared" si="24"/>
        <v xml:space="preserve"> </v>
      </c>
      <c r="S88" s="25" t="s">
        <v>66</v>
      </c>
      <c r="T88" s="25" t="s">
        <v>66</v>
      </c>
      <c r="U88" s="26" t="str">
        <f t="shared" si="25"/>
        <v xml:space="preserve"> </v>
      </c>
      <c r="V88" s="25"/>
      <c r="W88" s="25"/>
      <c r="X88" s="25"/>
      <c r="Y88" s="25"/>
      <c r="Z88" s="25"/>
      <c r="AA88" s="25"/>
      <c r="AB88" s="25"/>
      <c r="AC88" s="75" t="str">
        <f>+CONCATENATE(Table5[[#This Row],[Presenter 1 Full]]," ",CHAR(10),L88," ",CHAR(10),O88," ",CHAR(10),R88," ",CHAR(10),U88," ",CHAR(10),X88," ",CHAR(10),AA88," ")</f>
        <v xml:space="preserve">Daniela Susnara 
Andrea Ziegler 
Blake Berryhill 
 </v>
      </c>
      <c r="AD88" s="10" t="s">
        <v>801</v>
      </c>
    </row>
    <row r="89" spans="1:30" s="8" customFormat="1" ht="96" x14ac:dyDescent="0.2">
      <c r="A89" s="77" t="s">
        <v>802</v>
      </c>
      <c r="B89" s="25" t="s">
        <v>110</v>
      </c>
      <c r="C89" s="38" t="s">
        <v>228</v>
      </c>
      <c r="D89" s="36" t="s">
        <v>803</v>
      </c>
      <c r="E89" s="25"/>
      <c r="F89" s="36" t="s">
        <v>804</v>
      </c>
      <c r="G89" s="25" t="s">
        <v>805</v>
      </c>
      <c r="H89" s="25" t="s">
        <v>806</v>
      </c>
      <c r="I89" s="26" t="str">
        <f t="shared" si="21"/>
        <v>Monique Mironesco</v>
      </c>
      <c r="J89" s="25" t="s">
        <v>66</v>
      </c>
      <c r="K89" s="25" t="s">
        <v>66</v>
      </c>
      <c r="L89" s="26" t="str">
        <f t="shared" si="22"/>
        <v xml:space="preserve"> </v>
      </c>
      <c r="M89" s="25" t="s">
        <v>66</v>
      </c>
      <c r="N89" s="25" t="s">
        <v>66</v>
      </c>
      <c r="O89" s="26" t="str">
        <f t="shared" si="23"/>
        <v xml:space="preserve"> </v>
      </c>
      <c r="P89" s="25" t="s">
        <v>66</v>
      </c>
      <c r="Q89" s="25" t="s">
        <v>66</v>
      </c>
      <c r="R89" s="26" t="str">
        <f t="shared" si="24"/>
        <v xml:space="preserve"> </v>
      </c>
      <c r="S89" s="25" t="s">
        <v>66</v>
      </c>
      <c r="T89" s="25" t="s">
        <v>66</v>
      </c>
      <c r="U89" s="26" t="str">
        <f t="shared" si="25"/>
        <v xml:space="preserve"> </v>
      </c>
      <c r="V89" s="25"/>
      <c r="W89" s="25"/>
      <c r="X89" s="25"/>
      <c r="Y89" s="25"/>
      <c r="Z89" s="25"/>
      <c r="AA89" s="25"/>
      <c r="AB89" s="25"/>
      <c r="AC89" s="75" t="str">
        <f>+CONCATENATE(Table5[[#This Row],[Presenter 1 Full]]," ",CHAR(10),L89," ",CHAR(10),O89," ",CHAR(10),R89," ",CHAR(10),U89," ",CHAR(10),X89," ",CHAR(10),AA89," ")</f>
        <v xml:space="preserve">Monique Mironesco 
 </v>
      </c>
      <c r="AD89" s="10" t="s">
        <v>807</v>
      </c>
    </row>
    <row r="90" spans="1:30" s="7" customFormat="1" ht="96" x14ac:dyDescent="0.2">
      <c r="A90" s="74" t="s">
        <v>808</v>
      </c>
      <c r="B90" s="25" t="s">
        <v>110</v>
      </c>
      <c r="C90" s="38" t="s">
        <v>408</v>
      </c>
      <c r="D90" s="36" t="s">
        <v>809</v>
      </c>
      <c r="E90" s="25"/>
      <c r="F90" s="36" t="s">
        <v>810</v>
      </c>
      <c r="G90" s="25" t="s">
        <v>811</v>
      </c>
      <c r="H90" s="25" t="s">
        <v>812</v>
      </c>
      <c r="I90" s="26" t="str">
        <f t="shared" si="21"/>
        <v>NeCall Wilson</v>
      </c>
      <c r="J90" s="25" t="s">
        <v>813</v>
      </c>
      <c r="K90" s="25" t="s">
        <v>560</v>
      </c>
      <c r="L90" s="26" t="str">
        <f t="shared" si="22"/>
        <v>Chippewa Thomas</v>
      </c>
      <c r="M90" s="25" t="s">
        <v>814</v>
      </c>
      <c r="N90" s="25" t="s">
        <v>815</v>
      </c>
      <c r="O90" s="26" t="str">
        <f t="shared" si="23"/>
        <v>Cheryl Seals</v>
      </c>
      <c r="P90" s="26"/>
      <c r="Q90" s="26"/>
      <c r="R90" s="26" t="str">
        <f t="shared" si="24"/>
        <v xml:space="preserve"> </v>
      </c>
      <c r="S90" s="25" t="s">
        <v>66</v>
      </c>
      <c r="T90" s="25" t="s">
        <v>66</v>
      </c>
      <c r="U90" s="26" t="str">
        <f t="shared" si="25"/>
        <v xml:space="preserve"> </v>
      </c>
      <c r="V90" s="25"/>
      <c r="W90" s="25"/>
      <c r="X90" s="25"/>
      <c r="Y90" s="25"/>
      <c r="Z90" s="25"/>
      <c r="AA90" s="25"/>
      <c r="AB90" s="25"/>
      <c r="AC90" s="75" t="str">
        <f>+CONCATENATE(Table5[[#This Row],[Presenter 1 Full]]," ",CHAR(10),L90," ",CHAR(10),O90," ",CHAR(10),R90," ",CHAR(10),U90," ",CHAR(10),X90," ",CHAR(10),AA90," ")</f>
        <v xml:space="preserve">NeCall Wilson 
Chippewa Thomas 
Cheryl Seals 
 </v>
      </c>
      <c r="AD90" s="10" t="s">
        <v>816</v>
      </c>
    </row>
    <row r="91" spans="1:30" ht="96" x14ac:dyDescent="0.2">
      <c r="A91" s="72" t="s">
        <v>817</v>
      </c>
      <c r="B91" s="50" t="s">
        <v>110</v>
      </c>
      <c r="C91" s="52" t="s">
        <v>34</v>
      </c>
      <c r="D91" s="53" t="s">
        <v>818</v>
      </c>
      <c r="E91" s="50" t="s">
        <v>819</v>
      </c>
      <c r="F91" s="53" t="s">
        <v>820</v>
      </c>
      <c r="G91" s="50" t="s">
        <v>821</v>
      </c>
      <c r="H91" s="50" t="s">
        <v>822</v>
      </c>
      <c r="I91" s="35" t="str">
        <f t="shared" si="21"/>
        <v>Shannon Cummins</v>
      </c>
      <c r="J91" s="50" t="s">
        <v>708</v>
      </c>
      <c r="K91" s="50" t="s">
        <v>823</v>
      </c>
      <c r="L91" s="35" t="str">
        <f t="shared" si="22"/>
        <v>Anne Herman</v>
      </c>
      <c r="M91" s="50" t="s">
        <v>824</v>
      </c>
      <c r="N91" s="50" t="s">
        <v>825</v>
      </c>
      <c r="O91" s="35" t="str">
        <f t="shared" si="23"/>
        <v>Olivia DeGeorge</v>
      </c>
      <c r="P91" s="35"/>
      <c r="Q91" s="35"/>
      <c r="R91" s="35" t="str">
        <f t="shared" si="24"/>
        <v xml:space="preserve"> </v>
      </c>
      <c r="S91" s="50" t="s">
        <v>66</v>
      </c>
      <c r="T91" s="50" t="s">
        <v>66</v>
      </c>
      <c r="U91" s="35" t="str">
        <f t="shared" si="25"/>
        <v xml:space="preserve"> </v>
      </c>
      <c r="V91" s="50"/>
      <c r="W91" s="50"/>
      <c r="X91" s="50"/>
      <c r="Y91" s="50"/>
      <c r="Z91" s="50"/>
      <c r="AA91" s="50"/>
      <c r="AB91" s="50"/>
      <c r="AC91" s="73" t="str">
        <f>+CONCATENATE(Table5[[#This Row],[Presenter 1 Full]]," ",CHAR(10),L91," ",CHAR(10),O91," ",CHAR(10),R91," ",CHAR(10),U91," ",CHAR(10),X91," ",CHAR(10),AA91," ")</f>
        <v xml:space="preserve">Shannon Cummins 
Anne Herman 
Olivia DeGeorge 
 </v>
      </c>
      <c r="AD91" s="1" t="s">
        <v>826</v>
      </c>
    </row>
    <row r="92" spans="1:30" ht="96" x14ac:dyDescent="0.2">
      <c r="A92" s="72" t="s">
        <v>827</v>
      </c>
      <c r="B92" s="50" t="s">
        <v>110</v>
      </c>
      <c r="C92" s="52" t="s">
        <v>130</v>
      </c>
      <c r="D92" s="53" t="s">
        <v>828</v>
      </c>
      <c r="E92" s="50"/>
      <c r="F92" s="53" t="s">
        <v>829</v>
      </c>
      <c r="G92" s="50" t="s">
        <v>142</v>
      </c>
      <c r="H92" s="50" t="s">
        <v>830</v>
      </c>
      <c r="I92" s="35" t="str">
        <f t="shared" si="21"/>
        <v>Rebecca Kammes</v>
      </c>
      <c r="J92" s="50" t="s">
        <v>413</v>
      </c>
      <c r="K92" s="50" t="s">
        <v>831</v>
      </c>
      <c r="L92" s="35" t="str">
        <f t="shared" si="22"/>
        <v>Kristin Houck</v>
      </c>
      <c r="M92" s="50" t="s">
        <v>832</v>
      </c>
      <c r="N92" s="50" t="s">
        <v>833</v>
      </c>
      <c r="O92" s="35" t="str">
        <f t="shared" si="23"/>
        <v>Meaghan Olger</v>
      </c>
      <c r="P92" s="50" t="s">
        <v>834</v>
      </c>
      <c r="Q92" s="50" t="s">
        <v>835</v>
      </c>
      <c r="R92" s="35" t="str">
        <f t="shared" si="24"/>
        <v>Rhonda Black</v>
      </c>
      <c r="S92" s="35"/>
      <c r="T92" s="35"/>
      <c r="U92" s="35"/>
      <c r="V92" s="50"/>
      <c r="W92" s="50"/>
      <c r="X92" s="50"/>
      <c r="Y92" s="50"/>
      <c r="Z92" s="50"/>
      <c r="AA92" s="50"/>
      <c r="AB92" s="50" t="s">
        <v>66</v>
      </c>
      <c r="AC92" s="73" t="str">
        <f>+CONCATENATE(Table5[[#This Row],[Presenter 1 Full]]," ",CHAR(10),L92," ",CHAR(10),O92," ",CHAR(10),R92," ",CHAR(10),U92," ",CHAR(10),X92," ",CHAR(10),AA92," ")</f>
        <v xml:space="preserve">Rebecca Kammes 
Kristin Houck 
Meaghan Olger 
Rhonda Black 
 </v>
      </c>
      <c r="AD92" s="1" t="s">
        <v>836</v>
      </c>
    </row>
    <row r="93" spans="1:30" s="7" customFormat="1" ht="96" x14ac:dyDescent="0.2">
      <c r="A93" s="74" t="s">
        <v>837</v>
      </c>
      <c r="B93" s="25" t="s">
        <v>110</v>
      </c>
      <c r="C93" s="38" t="s">
        <v>34</v>
      </c>
      <c r="D93" s="38" t="s">
        <v>838</v>
      </c>
      <c r="E93" s="28" t="s">
        <v>838</v>
      </c>
      <c r="F93" s="36" t="s">
        <v>839</v>
      </c>
      <c r="G93" s="25" t="s">
        <v>840</v>
      </c>
      <c r="H93" s="25" t="s">
        <v>841</v>
      </c>
      <c r="I93" s="26" t="str">
        <f t="shared" si="21"/>
        <v>Jodi Radosh</v>
      </c>
      <c r="J93" s="25" t="s">
        <v>842</v>
      </c>
      <c r="K93" s="25" t="s">
        <v>843</v>
      </c>
      <c r="L93" s="26" t="str">
        <f t="shared" si="22"/>
        <v>Dr. Rudy  Ruth</v>
      </c>
      <c r="M93" s="25" t="s">
        <v>844</v>
      </c>
      <c r="N93" s="25" t="s">
        <v>845</v>
      </c>
      <c r="O93" s="26" t="str">
        <f t="shared" si="23"/>
        <v>Michelle Lehman</v>
      </c>
      <c r="P93" s="25" t="s">
        <v>846</v>
      </c>
      <c r="Q93" s="25" t="s">
        <v>847</v>
      </c>
      <c r="R93" s="26" t="str">
        <f t="shared" si="24"/>
        <v>Dr. Glynis  Fitzgerald</v>
      </c>
      <c r="S93" s="25" t="s">
        <v>848</v>
      </c>
      <c r="T93" s="26" t="s">
        <v>849</v>
      </c>
      <c r="U93" s="26" t="str">
        <f t="shared" ref="U93:U102" si="26">S93&amp;" "&amp;T93</f>
        <v>Dr. Rodney  Ridley</v>
      </c>
      <c r="V93" s="25"/>
      <c r="W93" s="25"/>
      <c r="X93" s="25"/>
      <c r="Y93" s="25"/>
      <c r="Z93" s="25"/>
      <c r="AA93" s="25"/>
      <c r="AB93" s="25"/>
      <c r="AC93" s="75" t="str">
        <f>+CONCATENATE(Table5[[#This Row],[Presenter 1 Full]]," ",CHAR(10),L93," ",CHAR(10),O93," ",CHAR(10),R93," ",CHAR(10),U93," ",CHAR(10),X93," ",CHAR(10),AA93," ")</f>
        <v xml:space="preserve">Jodi Radosh 
Dr. Rudy  Ruth 
Michelle Lehman 
Dr. Glynis  Fitzgerald 
Dr. Rodney  Ridley 
 </v>
      </c>
      <c r="AD93" s="10" t="s">
        <v>850</v>
      </c>
    </row>
    <row r="94" spans="1:30" ht="96" x14ac:dyDescent="0.2">
      <c r="A94" s="72" t="s">
        <v>851</v>
      </c>
      <c r="B94" s="50" t="s">
        <v>176</v>
      </c>
      <c r="C94" s="52" t="s">
        <v>34</v>
      </c>
      <c r="D94" s="53" t="s">
        <v>852</v>
      </c>
      <c r="E94" s="50" t="s">
        <v>853</v>
      </c>
      <c r="F94" s="53" t="s">
        <v>854</v>
      </c>
      <c r="G94" s="50" t="s">
        <v>855</v>
      </c>
      <c r="H94" s="50" t="s">
        <v>856</v>
      </c>
      <c r="I94" s="35" t="str">
        <f t="shared" si="21"/>
        <v>Nicole Nieto</v>
      </c>
      <c r="J94" s="50"/>
      <c r="K94" s="50" t="s">
        <v>66</v>
      </c>
      <c r="L94" s="35" t="str">
        <f t="shared" si="22"/>
        <v xml:space="preserve"> </v>
      </c>
      <c r="M94" s="50" t="s">
        <v>66</v>
      </c>
      <c r="N94" s="50" t="s">
        <v>66</v>
      </c>
      <c r="O94" s="35" t="str">
        <f t="shared" si="23"/>
        <v xml:space="preserve"> </v>
      </c>
      <c r="P94" s="50" t="s">
        <v>66</v>
      </c>
      <c r="Q94" s="50" t="s">
        <v>66</v>
      </c>
      <c r="R94" s="35" t="str">
        <f t="shared" si="24"/>
        <v xml:space="preserve"> </v>
      </c>
      <c r="S94" s="50" t="s">
        <v>66</v>
      </c>
      <c r="T94" s="50" t="s">
        <v>66</v>
      </c>
      <c r="U94" s="35" t="str">
        <f t="shared" si="26"/>
        <v xml:space="preserve"> </v>
      </c>
      <c r="V94" s="50"/>
      <c r="W94" s="50"/>
      <c r="X94" s="50"/>
      <c r="Y94" s="50"/>
      <c r="Z94" s="50"/>
      <c r="AA94" s="50"/>
      <c r="AB94" s="50"/>
      <c r="AC94" s="73" t="str">
        <f>+CONCATENATE(Table5[[#This Row],[Presenter 1 Full]]," ",CHAR(10),L94," ",CHAR(10),O94," ",CHAR(10),R94," ",CHAR(10),U94," ",CHAR(10),X94," ",CHAR(10),AA94," ")</f>
        <v xml:space="preserve">Nicole Nieto 
 </v>
      </c>
      <c r="AD94" s="1" t="s">
        <v>857</v>
      </c>
    </row>
    <row r="95" spans="1:30" ht="96" x14ac:dyDescent="0.2">
      <c r="A95" s="72" t="s">
        <v>858</v>
      </c>
      <c r="B95" s="50" t="s">
        <v>176</v>
      </c>
      <c r="C95" s="52" t="s">
        <v>98</v>
      </c>
      <c r="D95" s="53" t="s">
        <v>859</v>
      </c>
      <c r="E95" s="50"/>
      <c r="F95" s="53" t="s">
        <v>860</v>
      </c>
      <c r="G95" s="50" t="s">
        <v>861</v>
      </c>
      <c r="H95" s="50" t="s">
        <v>862</v>
      </c>
      <c r="I95" s="35" t="str">
        <f t="shared" si="21"/>
        <v>Katherine L Davis</v>
      </c>
      <c r="J95" s="50" t="s">
        <v>863</v>
      </c>
      <c r="K95" s="50" t="s">
        <v>864</v>
      </c>
      <c r="L95" s="35" t="str">
        <f t="shared" si="22"/>
        <v>C. Aiden Downey</v>
      </c>
      <c r="M95" s="50" t="s">
        <v>66</v>
      </c>
      <c r="N95" s="50" t="s">
        <v>66</v>
      </c>
      <c r="O95" s="35" t="str">
        <f t="shared" si="23"/>
        <v xml:space="preserve"> </v>
      </c>
      <c r="P95" s="50" t="s">
        <v>66</v>
      </c>
      <c r="Q95" s="50" t="s">
        <v>66</v>
      </c>
      <c r="R95" s="35" t="str">
        <f t="shared" si="24"/>
        <v xml:space="preserve"> </v>
      </c>
      <c r="S95" s="50" t="s">
        <v>66</v>
      </c>
      <c r="T95" s="50" t="s">
        <v>66</v>
      </c>
      <c r="U95" s="35" t="str">
        <f t="shared" si="26"/>
        <v xml:space="preserve"> </v>
      </c>
      <c r="V95" s="50"/>
      <c r="W95" s="50"/>
      <c r="X95" s="50"/>
      <c r="Y95" s="50"/>
      <c r="Z95" s="50"/>
      <c r="AA95" s="50"/>
      <c r="AB95" s="50"/>
      <c r="AC95" s="73" t="str">
        <f>+CONCATENATE(Table5[[#This Row],[Presenter 1 Full]]," ",CHAR(10),L95," ",CHAR(10),O95," ",CHAR(10),R95," ",CHAR(10),U95," ",CHAR(10),X95," ",CHAR(10),AA95," ")</f>
        <v xml:space="preserve">Katherine L Davis 
C. Aiden Downey 
 </v>
      </c>
      <c r="AD95" s="1" t="s">
        <v>865</v>
      </c>
    </row>
    <row r="96" spans="1:30" s="7" customFormat="1" ht="112" x14ac:dyDescent="0.2">
      <c r="A96" s="74" t="s">
        <v>866</v>
      </c>
      <c r="B96" s="28" t="s">
        <v>176</v>
      </c>
      <c r="C96" s="38" t="s">
        <v>98</v>
      </c>
      <c r="D96" s="38" t="s">
        <v>867</v>
      </c>
      <c r="E96" s="28" t="s">
        <v>867</v>
      </c>
      <c r="F96" s="38" t="s">
        <v>868</v>
      </c>
      <c r="G96" s="28" t="s">
        <v>869</v>
      </c>
      <c r="H96" s="28" t="s">
        <v>870</v>
      </c>
      <c r="I96" s="26" t="str">
        <f t="shared" si="21"/>
        <v>Sara Dodd</v>
      </c>
      <c r="J96" s="28" t="s">
        <v>871</v>
      </c>
      <c r="K96" s="28" t="s">
        <v>872</v>
      </c>
      <c r="L96" s="26" t="str">
        <f t="shared" si="22"/>
        <v>Gloria Gonzales</v>
      </c>
      <c r="M96" s="28" t="s">
        <v>873</v>
      </c>
      <c r="N96" s="28" t="s">
        <v>168</v>
      </c>
      <c r="O96" s="26" t="str">
        <f t="shared" si="23"/>
        <v>Linn Walker</v>
      </c>
      <c r="P96" s="26"/>
      <c r="Q96" s="26"/>
      <c r="R96" s="26"/>
      <c r="S96" s="26"/>
      <c r="T96" s="26"/>
      <c r="U96" s="26" t="str">
        <f t="shared" si="26"/>
        <v xml:space="preserve"> </v>
      </c>
      <c r="V96" s="28"/>
      <c r="W96" s="28"/>
      <c r="X96" s="28"/>
      <c r="Y96" s="28"/>
      <c r="Z96" s="28"/>
      <c r="AA96" s="28"/>
      <c r="AB96" s="28" t="s">
        <v>66</v>
      </c>
      <c r="AC96" s="75" t="str">
        <f>+CONCATENATE(Table5[[#This Row],[Presenter 1 Full]]," ",CHAR(10),L96," ",CHAR(10),O96," ",CHAR(10),R96," ",CHAR(10),U96," ",CHAR(10),X96," ",CHAR(10),AA96," ")</f>
        <v xml:space="preserve">Sara Dodd 
Gloria Gonzales 
Linn Walker 
 </v>
      </c>
      <c r="AD96" s="12" t="s">
        <v>874</v>
      </c>
    </row>
    <row r="97" spans="1:30" ht="96" x14ac:dyDescent="0.2">
      <c r="A97" s="72" t="s">
        <v>875</v>
      </c>
      <c r="B97" s="50" t="s">
        <v>176</v>
      </c>
      <c r="C97" s="52" t="s">
        <v>34</v>
      </c>
      <c r="D97" s="53" t="s">
        <v>876</v>
      </c>
      <c r="E97" s="50" t="s">
        <v>877</v>
      </c>
      <c r="F97" s="53" t="s">
        <v>878</v>
      </c>
      <c r="G97" s="50" t="s">
        <v>844</v>
      </c>
      <c r="H97" s="50" t="s">
        <v>879</v>
      </c>
      <c r="I97" s="35" t="str">
        <f t="shared" si="21"/>
        <v>Michelle Rodgers</v>
      </c>
      <c r="J97" s="50" t="s">
        <v>880</v>
      </c>
      <c r="K97" s="50" t="s">
        <v>881</v>
      </c>
      <c r="L97" s="35" t="str">
        <f t="shared" si="22"/>
        <v>Gina Crist</v>
      </c>
      <c r="M97" s="35"/>
      <c r="N97" s="35"/>
      <c r="O97" s="35" t="str">
        <f t="shared" si="23"/>
        <v xml:space="preserve"> </v>
      </c>
      <c r="P97" s="50" t="s">
        <v>66</v>
      </c>
      <c r="Q97" s="50" t="s">
        <v>66</v>
      </c>
      <c r="R97" s="35" t="str">
        <f t="shared" ref="R97:R102" si="27">P97&amp;" "&amp;Q97</f>
        <v xml:space="preserve"> </v>
      </c>
      <c r="S97" s="50" t="s">
        <v>66</v>
      </c>
      <c r="T97" s="50" t="s">
        <v>66</v>
      </c>
      <c r="U97" s="35" t="str">
        <f t="shared" si="26"/>
        <v xml:space="preserve"> </v>
      </c>
      <c r="V97" s="50"/>
      <c r="W97" s="50"/>
      <c r="X97" s="50"/>
      <c r="Y97" s="50"/>
      <c r="Z97" s="50"/>
      <c r="AA97" s="50"/>
      <c r="AB97" s="50"/>
      <c r="AC97" s="73" t="str">
        <f>+CONCATENATE(Table5[[#This Row],[Presenter 1 Full]]," ",CHAR(10),L97," ",CHAR(10),O97," ",CHAR(10),R97," ",CHAR(10),U97," ",CHAR(10),X97," ",CHAR(10),AA97," ")</f>
        <v xml:space="preserve">Michelle Rodgers 
Gina Crist 
 </v>
      </c>
      <c r="AD97" s="1" t="s">
        <v>882</v>
      </c>
    </row>
    <row r="98" spans="1:30" ht="96" x14ac:dyDescent="0.2">
      <c r="A98" s="72" t="s">
        <v>883</v>
      </c>
      <c r="B98" s="50" t="s">
        <v>176</v>
      </c>
      <c r="C98" s="52" t="s">
        <v>98</v>
      </c>
      <c r="D98" s="53" t="s">
        <v>884</v>
      </c>
      <c r="E98" s="50"/>
      <c r="F98" s="53" t="s">
        <v>885</v>
      </c>
      <c r="G98" s="50" t="s">
        <v>886</v>
      </c>
      <c r="H98" s="50" t="s">
        <v>887</v>
      </c>
      <c r="I98" s="35" t="str">
        <f t="shared" si="21"/>
        <v>Heidi Keeler</v>
      </c>
      <c r="J98" s="50" t="s">
        <v>888</v>
      </c>
      <c r="K98" s="50" t="s">
        <v>889</v>
      </c>
      <c r="L98" s="35" t="str">
        <f t="shared" si="22"/>
        <v>H. Dele Davies</v>
      </c>
      <c r="M98" s="50" t="s">
        <v>890</v>
      </c>
      <c r="N98" s="50" t="s">
        <v>891</v>
      </c>
      <c r="O98" s="35" t="str">
        <f t="shared" si="23"/>
        <v>Brooke Fitzpatrick</v>
      </c>
      <c r="P98" s="50" t="s">
        <v>88</v>
      </c>
      <c r="Q98" s="50" t="s">
        <v>892</v>
      </c>
      <c r="R98" s="35" t="str">
        <f t="shared" si="27"/>
        <v>Laura Vinson</v>
      </c>
      <c r="S98" s="50" t="s">
        <v>893</v>
      </c>
      <c r="T98" s="50" t="s">
        <v>894</v>
      </c>
      <c r="U98" s="35" t="str">
        <f t="shared" si="26"/>
        <v>Lam Le</v>
      </c>
      <c r="V98" s="50"/>
      <c r="W98" s="50"/>
      <c r="X98" s="50"/>
      <c r="Y98" s="50"/>
      <c r="Z98" s="50"/>
      <c r="AA98" s="50"/>
      <c r="AB98" s="50"/>
      <c r="AC98" s="73" t="str">
        <f>+CONCATENATE(Table5[[#This Row],[Presenter 1 Full]]," ",CHAR(10),L98," ",CHAR(10),O98," ",CHAR(10),R98," ",CHAR(10),U98," ",CHAR(10),X98," ",CHAR(10),AA98," ")</f>
        <v xml:space="preserve">Heidi Keeler 
H. Dele Davies 
Brooke Fitzpatrick 
Laura Vinson 
Lam Le 
 </v>
      </c>
      <c r="AD98" s="1" t="s">
        <v>895</v>
      </c>
    </row>
    <row r="99" spans="1:30" s="7" customFormat="1" ht="96" x14ac:dyDescent="0.2">
      <c r="A99" s="74" t="s">
        <v>896</v>
      </c>
      <c r="B99" s="25" t="s">
        <v>176</v>
      </c>
      <c r="C99" s="38" t="s">
        <v>98</v>
      </c>
      <c r="D99" s="36" t="s">
        <v>897</v>
      </c>
      <c r="E99" s="25" t="s">
        <v>898</v>
      </c>
      <c r="F99" s="36" t="s">
        <v>899</v>
      </c>
      <c r="G99" s="25" t="s">
        <v>366</v>
      </c>
      <c r="H99" s="25" t="s">
        <v>367</v>
      </c>
      <c r="I99" s="26" t="str">
        <f t="shared" si="21"/>
        <v>Lynnette Overby</v>
      </c>
      <c r="J99" s="25" t="s">
        <v>66</v>
      </c>
      <c r="K99" s="25" t="s">
        <v>66</v>
      </c>
      <c r="L99" s="26" t="str">
        <f t="shared" si="22"/>
        <v xml:space="preserve"> </v>
      </c>
      <c r="M99" s="25" t="s">
        <v>66</v>
      </c>
      <c r="N99" s="25" t="s">
        <v>66</v>
      </c>
      <c r="O99" s="26" t="str">
        <f t="shared" si="23"/>
        <v xml:space="preserve"> </v>
      </c>
      <c r="P99" s="25" t="s">
        <v>66</v>
      </c>
      <c r="Q99" s="25" t="s">
        <v>66</v>
      </c>
      <c r="R99" s="26" t="str">
        <f t="shared" si="27"/>
        <v xml:space="preserve"> </v>
      </c>
      <c r="S99" s="25" t="s">
        <v>66</v>
      </c>
      <c r="T99" s="25" t="s">
        <v>66</v>
      </c>
      <c r="U99" s="26" t="str">
        <f t="shared" si="26"/>
        <v xml:space="preserve"> </v>
      </c>
      <c r="V99" s="25"/>
      <c r="W99" s="25"/>
      <c r="X99" s="25"/>
      <c r="Y99" s="25"/>
      <c r="Z99" s="25"/>
      <c r="AA99" s="25"/>
      <c r="AB99" s="25" t="s">
        <v>66</v>
      </c>
      <c r="AC99" s="75" t="str">
        <f>+CONCATENATE(Table5[[#This Row],[Presenter 1 Full]]," ",CHAR(10),L99," ",CHAR(10),O99," ",CHAR(10),R99," ",CHAR(10),U99," ",CHAR(10),X99," ",CHAR(10),AA99," ")</f>
        <v xml:space="preserve">Lynnette Overby 
 </v>
      </c>
      <c r="AD99" s="10" t="s">
        <v>900</v>
      </c>
    </row>
    <row r="100" spans="1:30" s="7" customFormat="1" ht="96" x14ac:dyDescent="0.2">
      <c r="A100" s="74" t="s">
        <v>901</v>
      </c>
      <c r="B100" s="25" t="s">
        <v>176</v>
      </c>
      <c r="C100" s="38" t="s">
        <v>130</v>
      </c>
      <c r="D100" s="36" t="s">
        <v>902</v>
      </c>
      <c r="E100" s="25"/>
      <c r="F100" s="36" t="s">
        <v>903</v>
      </c>
      <c r="G100" s="25" t="s">
        <v>519</v>
      </c>
      <c r="H100" s="25" t="s">
        <v>904</v>
      </c>
      <c r="I100" s="26" t="str">
        <f t="shared" si="21"/>
        <v>Craig Arthur</v>
      </c>
      <c r="J100" s="25" t="s">
        <v>905</v>
      </c>
      <c r="K100" s="25" t="s">
        <v>906</v>
      </c>
      <c r="L100" s="26" t="str">
        <f t="shared" si="22"/>
        <v>Jasmine Weiss</v>
      </c>
      <c r="M100" s="25" t="s">
        <v>783</v>
      </c>
      <c r="N100" s="25" t="s">
        <v>907</v>
      </c>
      <c r="O100" s="26" t="str">
        <f t="shared" si="23"/>
        <v>Jon Kabongo</v>
      </c>
      <c r="P100" s="26"/>
      <c r="Q100" s="26"/>
      <c r="R100" s="26" t="str">
        <f t="shared" si="27"/>
        <v xml:space="preserve"> </v>
      </c>
      <c r="S100" s="25" t="s">
        <v>66</v>
      </c>
      <c r="T100" s="25" t="s">
        <v>66</v>
      </c>
      <c r="U100" s="26" t="str">
        <f t="shared" si="26"/>
        <v xml:space="preserve"> </v>
      </c>
      <c r="V100" s="25"/>
      <c r="W100" s="25"/>
      <c r="X100" s="25"/>
      <c r="Y100" s="25"/>
      <c r="Z100" s="25"/>
      <c r="AA100" s="25"/>
      <c r="AB100" s="25"/>
      <c r="AC100" s="75" t="str">
        <f>+CONCATENATE(Table5[[#This Row],[Presenter 1 Full]]," ",CHAR(10),L100," ",CHAR(10),O100," ",CHAR(10),R100," ",CHAR(10),U100," ",CHAR(10),X100," ",CHAR(10),AA100," ")</f>
        <v xml:space="preserve">Craig Arthur 
Jasmine Weiss 
Jon Kabongo 
 </v>
      </c>
      <c r="AD100" s="10" t="s">
        <v>908</v>
      </c>
    </row>
    <row r="101" spans="1:30" ht="96" x14ac:dyDescent="0.2">
      <c r="A101" s="72" t="s">
        <v>909</v>
      </c>
      <c r="B101" s="50" t="s">
        <v>176</v>
      </c>
      <c r="C101" s="52" t="s">
        <v>81</v>
      </c>
      <c r="D101" s="53" t="s">
        <v>910</v>
      </c>
      <c r="E101" s="50" t="s">
        <v>911</v>
      </c>
      <c r="F101" s="53" t="s">
        <v>912</v>
      </c>
      <c r="G101" s="50" t="s">
        <v>913</v>
      </c>
      <c r="H101" s="50" t="s">
        <v>914</v>
      </c>
      <c r="I101" s="35" t="str">
        <f t="shared" si="21"/>
        <v>Emily Janke</v>
      </c>
      <c r="J101" s="50" t="s">
        <v>915</v>
      </c>
      <c r="K101" s="50" t="s">
        <v>916</v>
      </c>
      <c r="L101" s="35" t="str">
        <f t="shared" si="22"/>
        <v>Santos Flores</v>
      </c>
      <c r="M101" s="50" t="s">
        <v>348</v>
      </c>
      <c r="N101" s="50" t="s">
        <v>917</v>
      </c>
      <c r="O101" s="35" t="str">
        <f t="shared" si="23"/>
        <v>Kathleen Edwards</v>
      </c>
      <c r="P101" s="35"/>
      <c r="Q101" s="35"/>
      <c r="R101" s="35" t="str">
        <f t="shared" si="27"/>
        <v xml:space="preserve"> </v>
      </c>
      <c r="S101" s="50" t="s">
        <v>66</v>
      </c>
      <c r="T101" s="50" t="s">
        <v>66</v>
      </c>
      <c r="U101" s="35" t="str">
        <f t="shared" si="26"/>
        <v xml:space="preserve"> </v>
      </c>
      <c r="V101" s="50"/>
      <c r="W101" s="50"/>
      <c r="X101" s="50"/>
      <c r="Y101" s="50"/>
      <c r="Z101" s="50"/>
      <c r="AA101" s="50"/>
      <c r="AB101" s="50" t="s">
        <v>66</v>
      </c>
      <c r="AC101" s="73" t="str">
        <f>+CONCATENATE(Table5[[#This Row],[Presenter 1 Full]]," ",CHAR(10),L101," ",CHAR(10),O101," ",CHAR(10),R101," ",CHAR(10),U101," ",CHAR(10),X101," ",CHAR(10),AA101," ")</f>
        <v xml:space="preserve">Emily Janke 
Santos Flores 
Kathleen Edwards 
 </v>
      </c>
      <c r="AD101" s="1" t="s">
        <v>918</v>
      </c>
    </row>
    <row r="102" spans="1:30" ht="97" thickBot="1" x14ac:dyDescent="0.25">
      <c r="A102" s="78" t="s">
        <v>919</v>
      </c>
      <c r="B102" s="79" t="s">
        <v>176</v>
      </c>
      <c r="C102" s="100" t="s">
        <v>34</v>
      </c>
      <c r="D102" s="80" t="s">
        <v>920</v>
      </c>
      <c r="E102" s="79"/>
      <c r="F102" s="80" t="s">
        <v>921</v>
      </c>
      <c r="G102" s="79" t="s">
        <v>922</v>
      </c>
      <c r="H102" s="79" t="s">
        <v>923</v>
      </c>
      <c r="I102" s="49" t="str">
        <f t="shared" si="21"/>
        <v>Malle Schilling</v>
      </c>
      <c r="J102" s="79" t="s">
        <v>924</v>
      </c>
      <c r="K102" s="79" t="s">
        <v>925</v>
      </c>
      <c r="L102" s="49" t="str">
        <f t="shared" si="22"/>
        <v>Jacob Grohs</v>
      </c>
      <c r="M102" s="79" t="s">
        <v>454</v>
      </c>
      <c r="N102" s="79" t="s">
        <v>455</v>
      </c>
      <c r="O102" s="49" t="str">
        <f t="shared" si="23"/>
        <v>Gary Kirk</v>
      </c>
      <c r="P102" s="79" t="s">
        <v>926</v>
      </c>
      <c r="Q102" s="79" t="s">
        <v>927</v>
      </c>
      <c r="R102" s="49" t="str">
        <f t="shared" si="27"/>
        <v>Jordan Laney</v>
      </c>
      <c r="S102" s="79" t="s">
        <v>66</v>
      </c>
      <c r="T102" s="79" t="s">
        <v>66</v>
      </c>
      <c r="U102" s="49" t="str">
        <f t="shared" si="26"/>
        <v xml:space="preserve"> </v>
      </c>
      <c r="V102" s="79"/>
      <c r="W102" s="79"/>
      <c r="X102" s="79"/>
      <c r="Y102" s="79"/>
      <c r="Z102" s="79"/>
      <c r="AA102" s="79"/>
      <c r="AB102" s="79" t="s">
        <v>66</v>
      </c>
      <c r="AC102" s="81" t="str">
        <f>+CONCATENATE(Table5[[#This Row],[Presenter 1 Full]]," ",CHAR(10),L102," ",CHAR(10),O102," ",CHAR(10),R102," ",CHAR(10),U102," ",CHAR(10),X102," ",CHAR(10),AA102," ")</f>
        <v xml:space="preserve">Malle Schilling 
Jacob Grohs 
Gary Kirk 
Jordan Laney 
 </v>
      </c>
      <c r="AD102" s="1" t="s">
        <v>928</v>
      </c>
    </row>
    <row r="103" spans="1:30" ht="20" thickBot="1" x14ac:dyDescent="0.3">
      <c r="A103" s="113" t="s">
        <v>929</v>
      </c>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5"/>
      <c r="AD103" s="1"/>
    </row>
    <row r="104" spans="1:30" s="65" customFormat="1" ht="17" thickBot="1" x14ac:dyDescent="0.25">
      <c r="A104" s="82" t="s">
        <v>1</v>
      </c>
      <c r="B104" s="61" t="s">
        <v>282</v>
      </c>
      <c r="C104" s="98" t="s">
        <v>3</v>
      </c>
      <c r="D104" s="63" t="s">
        <v>4</v>
      </c>
      <c r="E104" s="61" t="s">
        <v>5</v>
      </c>
      <c r="F104" s="63" t="s">
        <v>6</v>
      </c>
      <c r="G104" s="61" t="s">
        <v>7</v>
      </c>
      <c r="H104" s="61" t="s">
        <v>8</v>
      </c>
      <c r="I104" s="61" t="s">
        <v>9</v>
      </c>
      <c r="J104" s="61" t="s">
        <v>10</v>
      </c>
      <c r="K104" s="61" t="s">
        <v>11</v>
      </c>
      <c r="L104" s="61" t="s">
        <v>12</v>
      </c>
      <c r="M104" s="61" t="s">
        <v>13</v>
      </c>
      <c r="N104" s="61" t="s">
        <v>14</v>
      </c>
      <c r="O104" s="61" t="s">
        <v>15</v>
      </c>
      <c r="P104" s="61" t="s">
        <v>16</v>
      </c>
      <c r="Q104" s="61" t="s">
        <v>17</v>
      </c>
      <c r="R104" s="61" t="s">
        <v>18</v>
      </c>
      <c r="S104" s="61" t="s">
        <v>19</v>
      </c>
      <c r="T104" s="61" t="s">
        <v>20</v>
      </c>
      <c r="U104" s="61" t="s">
        <v>21</v>
      </c>
      <c r="V104" s="61" t="s">
        <v>22</v>
      </c>
      <c r="W104" s="61" t="s">
        <v>23</v>
      </c>
      <c r="X104" s="61" t="s">
        <v>24</v>
      </c>
      <c r="Y104" s="61" t="s">
        <v>25</v>
      </c>
      <c r="Z104" s="61" t="s">
        <v>26</v>
      </c>
      <c r="AA104" s="61" t="s">
        <v>27</v>
      </c>
      <c r="AB104" s="61" t="s">
        <v>28</v>
      </c>
      <c r="AC104" s="61" t="s">
        <v>29</v>
      </c>
      <c r="AD104" s="66" t="s">
        <v>30</v>
      </c>
    </row>
    <row r="105" spans="1:30" s="7" customFormat="1" ht="96" x14ac:dyDescent="0.2">
      <c r="A105" s="67" t="s">
        <v>930</v>
      </c>
      <c r="B105" s="68" t="s">
        <v>33</v>
      </c>
      <c r="C105" s="99" t="s">
        <v>130</v>
      </c>
      <c r="D105" s="69" t="s">
        <v>931</v>
      </c>
      <c r="E105" s="68" t="s">
        <v>931</v>
      </c>
      <c r="F105" s="69" t="s">
        <v>932</v>
      </c>
      <c r="G105" s="68" t="s">
        <v>219</v>
      </c>
      <c r="H105" s="68" t="s">
        <v>933</v>
      </c>
      <c r="I105" s="70" t="str">
        <f t="shared" si="16"/>
        <v>Timothy Shaffer</v>
      </c>
      <c r="J105" s="68" t="s">
        <v>560</v>
      </c>
      <c r="K105" s="68" t="s">
        <v>934</v>
      </c>
      <c r="L105" s="70" t="str">
        <f t="shared" si="17"/>
        <v>Thomas Archibald</v>
      </c>
      <c r="M105" s="68" t="s">
        <v>935</v>
      </c>
      <c r="N105" s="68" t="s">
        <v>936</v>
      </c>
      <c r="O105" s="70" t="str">
        <f t="shared" si="18"/>
        <v>Saya Kakim</v>
      </c>
      <c r="P105" s="68" t="s">
        <v>937</v>
      </c>
      <c r="Q105" s="68" t="s">
        <v>938</v>
      </c>
      <c r="R105" s="70" t="str">
        <f t="shared" si="19"/>
        <v>Natalie Cook</v>
      </c>
      <c r="S105" s="68" t="s">
        <v>66</v>
      </c>
      <c r="T105" s="68" t="s">
        <v>66</v>
      </c>
      <c r="U105" s="70" t="str">
        <f t="shared" si="20"/>
        <v xml:space="preserve"> </v>
      </c>
      <c r="V105" s="68"/>
      <c r="W105" s="68"/>
      <c r="X105" s="68"/>
      <c r="Y105" s="68"/>
      <c r="Z105" s="68"/>
      <c r="AA105" s="68"/>
      <c r="AB105" s="68" t="s">
        <v>66</v>
      </c>
      <c r="AC105" s="71" t="str">
        <f>+CONCATENATE(Table6[[#This Row],[Presenter 1 Full]]," ",CHAR(10),L105," ",CHAR(10),O105," ",CHAR(10),R105," ",CHAR(10),U105," ",CHAR(10),X105," ",CHAR(10),AA105," ")</f>
        <v xml:space="preserve">Timothy Shaffer 
Thomas Archibald 
Saya Kakim 
Natalie Cook 
 </v>
      </c>
      <c r="AD105" s="10" t="s">
        <v>939</v>
      </c>
    </row>
    <row r="106" spans="1:30" s="7" customFormat="1" ht="96" x14ac:dyDescent="0.2">
      <c r="A106" s="72" t="s">
        <v>940</v>
      </c>
      <c r="B106" s="46" t="s">
        <v>33</v>
      </c>
      <c r="C106" s="52" t="s">
        <v>130</v>
      </c>
      <c r="D106" s="47" t="s">
        <v>941</v>
      </c>
      <c r="E106" s="46" t="s">
        <v>942</v>
      </c>
      <c r="F106" s="47" t="s">
        <v>943</v>
      </c>
      <c r="G106" s="46" t="s">
        <v>944</v>
      </c>
      <c r="H106" s="46" t="s">
        <v>784</v>
      </c>
      <c r="I106" s="48" t="str">
        <f t="shared" si="16"/>
        <v>Fannie M Cox</v>
      </c>
      <c r="J106" s="46" t="s">
        <v>945</v>
      </c>
      <c r="K106" s="46" t="s">
        <v>946</v>
      </c>
      <c r="L106" s="48" t="str">
        <f t="shared" si="17"/>
        <v>Enid Trucios-Haynes</v>
      </c>
      <c r="M106" s="46" t="s">
        <v>947</v>
      </c>
      <c r="N106" s="46" t="s">
        <v>948</v>
      </c>
      <c r="O106" s="48" t="str">
        <f t="shared" si="18"/>
        <v>Delinda Buie</v>
      </c>
      <c r="P106" s="46" t="s">
        <v>949</v>
      </c>
      <c r="Q106" s="46" t="s">
        <v>950</v>
      </c>
      <c r="R106" s="48" t="str">
        <f t="shared" si="19"/>
        <v>Courtney Baron</v>
      </c>
      <c r="S106" s="46" t="s">
        <v>951</v>
      </c>
      <c r="T106" s="46" t="s">
        <v>952</v>
      </c>
      <c r="U106" s="48" t="str">
        <f t="shared" si="20"/>
        <v>Mary Kay Marlatt</v>
      </c>
      <c r="V106" s="46"/>
      <c r="W106" s="46"/>
      <c r="X106" s="46"/>
      <c r="Y106" s="46"/>
      <c r="Z106" s="46"/>
      <c r="AA106" s="46"/>
      <c r="AB106" s="46"/>
      <c r="AC106" s="73" t="str">
        <f>+CONCATENATE(Table6[[#This Row],[Presenter 1 Full]]," ",CHAR(10),L106," ",CHAR(10),O106," ",CHAR(10),R106," ",CHAR(10),U106," ",CHAR(10),X106," ",CHAR(10),AA106," ")</f>
        <v xml:space="preserve">Fannie M Cox 
Enid Trucios-Haynes 
Delinda Buie 
Courtney Baron 
Mary Kay Marlatt 
 </v>
      </c>
      <c r="AD106" s="10" t="s">
        <v>953</v>
      </c>
    </row>
    <row r="107" spans="1:30" s="7" customFormat="1" ht="96" x14ac:dyDescent="0.2">
      <c r="A107" s="74" t="s">
        <v>954</v>
      </c>
      <c r="B107" s="25" t="s">
        <v>33</v>
      </c>
      <c r="C107" s="38" t="s">
        <v>408</v>
      </c>
      <c r="D107" s="36" t="s">
        <v>955</v>
      </c>
      <c r="E107" s="25" t="s">
        <v>955</v>
      </c>
      <c r="F107" s="36" t="s">
        <v>956</v>
      </c>
      <c r="G107" s="25" t="s">
        <v>957</v>
      </c>
      <c r="H107" s="25" t="s">
        <v>958</v>
      </c>
      <c r="I107" s="26" t="str">
        <f t="shared" si="16"/>
        <v>Trina Van Schyndel</v>
      </c>
      <c r="J107" s="25" t="s">
        <v>959</v>
      </c>
      <c r="K107" s="25" t="s">
        <v>960</v>
      </c>
      <c r="L107" s="26" t="str">
        <f t="shared" si="17"/>
        <v>Ben Trager</v>
      </c>
      <c r="M107" s="25" t="s">
        <v>961</v>
      </c>
      <c r="N107" s="25" t="s">
        <v>962</v>
      </c>
      <c r="O107" s="26" t="str">
        <f>M107&amp;" "&amp;N107</f>
        <v>D. Romo</v>
      </c>
      <c r="P107" s="26" t="s">
        <v>219</v>
      </c>
      <c r="Q107" s="26" t="s">
        <v>933</v>
      </c>
      <c r="R107" s="26" t="str">
        <f t="shared" si="19"/>
        <v>Timothy Shaffer</v>
      </c>
      <c r="S107" s="25" t="s">
        <v>66</v>
      </c>
      <c r="T107" s="25" t="s">
        <v>66</v>
      </c>
      <c r="U107" s="26" t="str">
        <f t="shared" si="20"/>
        <v xml:space="preserve"> </v>
      </c>
      <c r="V107" s="25"/>
      <c r="W107" s="25"/>
      <c r="X107" s="25"/>
      <c r="Y107" s="25"/>
      <c r="Z107" s="25"/>
      <c r="AA107" s="25"/>
      <c r="AB107" s="25"/>
      <c r="AC107" s="75" t="str">
        <f>+CONCATENATE(Table6[[#This Row],[Presenter 1 Full]]," ",CHAR(10),L107," ",CHAR(10),O107," ",CHAR(10),R107," ",CHAR(10),U107," ",CHAR(10),X107," ",CHAR(10),AA107," ")</f>
        <v xml:space="preserve">Trina Van Schyndel 
Ben Trager 
D. Romo 
Timothy Shaffer 
 </v>
      </c>
      <c r="AD107" s="10" t="s">
        <v>963</v>
      </c>
    </row>
    <row r="108" spans="1:30" s="7" customFormat="1" ht="96" x14ac:dyDescent="0.2">
      <c r="A108" s="72" t="s">
        <v>964</v>
      </c>
      <c r="B108" s="46" t="s">
        <v>33</v>
      </c>
      <c r="C108" s="52" t="s">
        <v>34</v>
      </c>
      <c r="D108" s="47" t="s">
        <v>965</v>
      </c>
      <c r="E108" s="46" t="s">
        <v>965</v>
      </c>
      <c r="F108" s="47" t="s">
        <v>966</v>
      </c>
      <c r="G108" s="46" t="s">
        <v>203</v>
      </c>
      <c r="H108" s="46" t="s">
        <v>967</v>
      </c>
      <c r="I108" s="48" t="str">
        <f t="shared" si="16"/>
        <v>James McLean</v>
      </c>
      <c r="J108" s="46" t="s">
        <v>321</v>
      </c>
      <c r="K108" s="46" t="s">
        <v>968</v>
      </c>
      <c r="L108" s="48" t="str">
        <f t="shared" si="17"/>
        <v>Peter Hlebowitsh</v>
      </c>
      <c r="M108" s="46" t="s">
        <v>58</v>
      </c>
      <c r="N108" s="46" t="s">
        <v>969</v>
      </c>
      <c r="O108" s="48" t="str">
        <f t="shared" si="18"/>
        <v>Amanda Lightsey</v>
      </c>
      <c r="P108" s="46" t="s">
        <v>134</v>
      </c>
      <c r="Q108" s="46" t="s">
        <v>970</v>
      </c>
      <c r="R108" s="48" t="str">
        <f t="shared" si="19"/>
        <v>Laurie Bonnici</v>
      </c>
      <c r="S108" s="46" t="s">
        <v>924</v>
      </c>
      <c r="T108" s="46" t="s">
        <v>971</v>
      </c>
      <c r="U108" s="48" t="str">
        <f t="shared" si="20"/>
        <v>Jacob Peterson</v>
      </c>
      <c r="V108" s="46"/>
      <c r="W108" s="46"/>
      <c r="X108" s="46"/>
      <c r="Y108" s="46"/>
      <c r="Z108" s="46"/>
      <c r="AA108" s="46"/>
      <c r="AB108" s="46"/>
      <c r="AC108" s="73" t="str">
        <f>+CONCATENATE(Table6[[#This Row],[Presenter 1 Full]]," ",CHAR(10),L108," ",CHAR(10),O108," ",CHAR(10),R108," ",CHAR(10),U108," ",CHAR(10),X108," ",CHAR(10),AA108," ")</f>
        <v xml:space="preserve">James McLean 
Peter Hlebowitsh 
Amanda Lightsey 
Laurie Bonnici 
Jacob Peterson 
 </v>
      </c>
      <c r="AD108" s="10" t="s">
        <v>972</v>
      </c>
    </row>
    <row r="109" spans="1:30" s="7" customFormat="1" ht="96" x14ac:dyDescent="0.2">
      <c r="A109" s="74" t="s">
        <v>973</v>
      </c>
      <c r="B109" s="25" t="s">
        <v>33</v>
      </c>
      <c r="C109" s="38" t="s">
        <v>228</v>
      </c>
      <c r="D109" s="36" t="s">
        <v>974</v>
      </c>
      <c r="E109" s="25" t="s">
        <v>974</v>
      </c>
      <c r="F109" s="36" t="s">
        <v>975</v>
      </c>
      <c r="G109" s="25" t="s">
        <v>976</v>
      </c>
      <c r="H109" s="25" t="s">
        <v>977</v>
      </c>
      <c r="I109" s="26" t="str">
        <f t="shared" si="16"/>
        <v>Mitzi Ritzman</v>
      </c>
      <c r="J109" s="25" t="s">
        <v>978</v>
      </c>
      <c r="K109" s="25" t="s">
        <v>665</v>
      </c>
      <c r="L109" s="26" t="str">
        <f t="shared" si="17"/>
        <v>Cathy Nelson</v>
      </c>
      <c r="M109" s="25" t="s">
        <v>979</v>
      </c>
      <c r="N109" s="25" t="s">
        <v>980</v>
      </c>
      <c r="O109" s="26" t="str">
        <f t="shared" si="18"/>
        <v>Hilary George</v>
      </c>
      <c r="P109" s="25" t="s">
        <v>981</v>
      </c>
      <c r="Q109" s="25" t="s">
        <v>982</v>
      </c>
      <c r="R109" s="26" t="str">
        <f t="shared" si="19"/>
        <v>Deana Colon</v>
      </c>
      <c r="S109" s="26"/>
      <c r="T109" s="26"/>
      <c r="U109" s="26" t="str">
        <f t="shared" si="20"/>
        <v xml:space="preserve"> </v>
      </c>
      <c r="V109" s="25"/>
      <c r="W109" s="25"/>
      <c r="X109" s="25"/>
      <c r="Y109" s="25"/>
      <c r="Z109" s="25"/>
      <c r="AA109" s="25"/>
      <c r="AB109" s="25"/>
      <c r="AC109" s="75" t="str">
        <f>+CONCATENATE(Table6[[#This Row],[Presenter 1 Full]]," ",CHAR(10),L109," ",CHAR(10),O109," ",CHAR(10),R109," ",CHAR(10),U109," ",CHAR(10),X109," ",CHAR(10),AA109," ")</f>
        <v xml:space="preserve">Mitzi Ritzman 
Cathy Nelson 
Hilary George 
Deana Colon 
 </v>
      </c>
      <c r="AD109" s="10" t="s">
        <v>983</v>
      </c>
    </row>
    <row r="110" spans="1:30" s="7" customFormat="1" ht="96" x14ac:dyDescent="0.2">
      <c r="A110" s="72" t="s">
        <v>984</v>
      </c>
      <c r="B110" s="46" t="s">
        <v>110</v>
      </c>
      <c r="C110" s="52" t="s">
        <v>34</v>
      </c>
      <c r="D110" s="47" t="s">
        <v>985</v>
      </c>
      <c r="E110" s="46" t="s">
        <v>986</v>
      </c>
      <c r="F110" s="47" t="s">
        <v>987</v>
      </c>
      <c r="G110" s="46" t="s">
        <v>988</v>
      </c>
      <c r="H110" s="46" t="s">
        <v>989</v>
      </c>
      <c r="I110" s="48" t="str">
        <f t="shared" si="16"/>
        <v>Seungbin Park</v>
      </c>
      <c r="J110" s="46" t="s">
        <v>990</v>
      </c>
      <c r="K110" s="46" t="s">
        <v>991</v>
      </c>
      <c r="L110" s="48" t="str">
        <f>J110&amp;" "&amp;K110</f>
        <v>Ryan Schmiesing</v>
      </c>
      <c r="M110" s="46" t="s">
        <v>992</v>
      </c>
      <c r="N110" s="46" t="s">
        <v>993</v>
      </c>
      <c r="O110" s="48" t="str">
        <f>M110&amp;" "&amp;N110</f>
        <v>Jason Reece</v>
      </c>
      <c r="P110" s="46"/>
      <c r="Q110" s="46"/>
      <c r="R110" s="48"/>
      <c r="S110" s="48"/>
      <c r="T110" s="48"/>
      <c r="U110" s="48"/>
      <c r="V110" s="46"/>
      <c r="W110" s="46"/>
      <c r="X110" s="46"/>
      <c r="Y110" s="46"/>
      <c r="Z110" s="46"/>
      <c r="AA110" s="46"/>
      <c r="AB110" s="46"/>
      <c r="AC110" s="73" t="str">
        <f>+CONCATENATE(Table6[[#This Row],[Presenter 1 Full]]," ",CHAR(10),L110," ",CHAR(10),O110," ",CHAR(10),R110," ",CHAR(10),U110," ",CHAR(10),X110," ",CHAR(10),AA110," ")</f>
        <v xml:space="preserve">Seungbin Park 
Ryan Schmiesing 
Jason Reece 
 </v>
      </c>
      <c r="AD110" s="10" t="s">
        <v>994</v>
      </c>
    </row>
    <row r="111" spans="1:30" s="7" customFormat="1" ht="96" x14ac:dyDescent="0.2">
      <c r="A111" s="72" t="s">
        <v>995</v>
      </c>
      <c r="B111" s="46" t="s">
        <v>110</v>
      </c>
      <c r="C111" s="52" t="s">
        <v>34</v>
      </c>
      <c r="D111" s="47" t="s">
        <v>996</v>
      </c>
      <c r="E111" s="46"/>
      <c r="F111" s="47" t="s">
        <v>997</v>
      </c>
      <c r="G111" s="46" t="s">
        <v>616</v>
      </c>
      <c r="H111" s="46" t="s">
        <v>615</v>
      </c>
      <c r="I111" s="48" t="str">
        <f t="shared" si="16"/>
        <v>Kristina Hains</v>
      </c>
      <c r="J111" s="46" t="s">
        <v>998</v>
      </c>
      <c r="K111" s="46" t="s">
        <v>615</v>
      </c>
      <c r="L111" s="48" t="str">
        <f t="shared" si="17"/>
        <v>Dr. Bryan Hains</v>
      </c>
      <c r="M111" s="46" t="s">
        <v>999</v>
      </c>
      <c r="N111" s="46" t="s">
        <v>1000</v>
      </c>
      <c r="O111" s="48" t="str">
        <f t="shared" si="18"/>
        <v>Dr. Dan Kahl</v>
      </c>
      <c r="P111" s="46" t="s">
        <v>1001</v>
      </c>
      <c r="Q111" s="46" t="s">
        <v>1002</v>
      </c>
      <c r="R111" s="48" t="str">
        <f t="shared" si="19"/>
        <v>Dr. Brad Olson</v>
      </c>
      <c r="S111" s="46" t="s">
        <v>1003</v>
      </c>
      <c r="T111" s="46" t="s">
        <v>1004</v>
      </c>
      <c r="U111" s="48" t="str">
        <f t="shared" si="20"/>
        <v>Dr. Rong Wang</v>
      </c>
      <c r="V111" s="46"/>
      <c r="W111" s="46"/>
      <c r="X111" s="46"/>
      <c r="Y111" s="46"/>
      <c r="Z111" s="46"/>
      <c r="AA111" s="46"/>
      <c r="AB111" s="46"/>
      <c r="AC111" s="73" t="str">
        <f>+CONCATENATE(Table6[[#This Row],[Presenter 1 Full]]," ",CHAR(10),L111," ",CHAR(10),O111," ",CHAR(10),R111," ",CHAR(10),U111," ",CHAR(10),X111," ",CHAR(10),AA111," ")</f>
        <v xml:space="preserve">Kristina Hains 
Dr. Bryan Hains 
Dr. Dan Kahl 
Dr. Brad Olson 
Dr. Rong Wang 
 </v>
      </c>
      <c r="AD111" s="10" t="s">
        <v>1005</v>
      </c>
    </row>
    <row r="112" spans="1:30" s="7" customFormat="1" ht="96" x14ac:dyDescent="0.2">
      <c r="A112" s="74" t="s">
        <v>1006</v>
      </c>
      <c r="B112" s="25" t="s">
        <v>110</v>
      </c>
      <c r="C112" s="38" t="s">
        <v>98</v>
      </c>
      <c r="D112" s="36" t="s">
        <v>1007</v>
      </c>
      <c r="E112" s="25" t="s">
        <v>1008</v>
      </c>
      <c r="F112" s="36" t="s">
        <v>1009</v>
      </c>
      <c r="G112" s="25" t="s">
        <v>140</v>
      </c>
      <c r="H112" s="25" t="s">
        <v>141</v>
      </c>
      <c r="I112" s="26" t="str">
        <f t="shared" si="16"/>
        <v>Lynn Hodge</v>
      </c>
      <c r="J112" s="25" t="s">
        <v>1010</v>
      </c>
      <c r="K112" s="25" t="s">
        <v>1011</v>
      </c>
      <c r="L112" s="26" t="str">
        <f t="shared" si="17"/>
        <v>Shande King</v>
      </c>
      <c r="M112" s="25" t="s">
        <v>1012</v>
      </c>
      <c r="N112" s="25" t="s">
        <v>1013</v>
      </c>
      <c r="O112" s="26" t="str">
        <f t="shared" si="18"/>
        <v>Nicholas Kim</v>
      </c>
      <c r="P112" s="25" t="s">
        <v>66</v>
      </c>
      <c r="Q112" s="25" t="s">
        <v>66</v>
      </c>
      <c r="R112" s="26" t="str">
        <f t="shared" si="19"/>
        <v xml:space="preserve"> </v>
      </c>
      <c r="S112" s="25" t="s">
        <v>66</v>
      </c>
      <c r="T112" s="25" t="s">
        <v>66</v>
      </c>
      <c r="U112" s="26" t="str">
        <f t="shared" si="20"/>
        <v xml:space="preserve"> </v>
      </c>
      <c r="V112" s="25"/>
      <c r="W112" s="25"/>
      <c r="X112" s="25"/>
      <c r="Y112" s="25"/>
      <c r="Z112" s="25"/>
      <c r="AA112" s="25"/>
      <c r="AB112" s="25"/>
      <c r="AC112" s="75" t="str">
        <f>+CONCATENATE(Table6[[#This Row],[Presenter 1 Full]]," ",CHAR(10),L112," ",CHAR(10),O112," ",CHAR(10),R112," ",CHAR(10),U112," ",CHAR(10),X112," ",CHAR(10),AA112," ")</f>
        <v xml:space="preserve">Lynn Hodge 
Shande King 
Nicholas Kim 
 </v>
      </c>
      <c r="AD112" s="10" t="s">
        <v>1014</v>
      </c>
    </row>
    <row r="113" spans="1:30" s="7" customFormat="1" ht="96" x14ac:dyDescent="0.2">
      <c r="A113" s="74" t="s">
        <v>1015</v>
      </c>
      <c r="B113" s="25" t="s">
        <v>110</v>
      </c>
      <c r="C113" s="38" t="s">
        <v>130</v>
      </c>
      <c r="D113" s="36" t="s">
        <v>1016</v>
      </c>
      <c r="E113" s="25"/>
      <c r="F113" s="36" t="s">
        <v>1017</v>
      </c>
      <c r="G113" s="25" t="s">
        <v>1018</v>
      </c>
      <c r="H113" s="25" t="s">
        <v>1019</v>
      </c>
      <c r="I113" s="26" t="str">
        <f t="shared" si="16"/>
        <v>Kelly Gomez Johnson</v>
      </c>
      <c r="J113" s="25" t="s">
        <v>1020</v>
      </c>
      <c r="K113" s="25" t="s">
        <v>1021</v>
      </c>
      <c r="L113" s="26" t="str">
        <f t="shared" si="17"/>
        <v>Paula Jakopovic</v>
      </c>
      <c r="M113" s="25" t="s">
        <v>913</v>
      </c>
      <c r="N113" s="25" t="s">
        <v>1022</v>
      </c>
      <c r="O113" s="26" t="str">
        <f t="shared" si="18"/>
        <v>Emily Van Hook</v>
      </c>
      <c r="P113" s="25" t="s">
        <v>1023</v>
      </c>
      <c r="Q113" s="25" t="s">
        <v>1024</v>
      </c>
      <c r="R113" s="26" t="str">
        <f t="shared" si="19"/>
        <v>Dario Gudino-Garcia</v>
      </c>
      <c r="S113" s="25" t="s">
        <v>569</v>
      </c>
      <c r="T113" s="25" t="s">
        <v>1025</v>
      </c>
      <c r="U113" s="26" t="str">
        <f t="shared" si="20"/>
        <v>Andrea Lopez</v>
      </c>
      <c r="V113" s="25"/>
      <c r="W113" s="25"/>
      <c r="X113" s="25"/>
      <c r="Y113" s="25"/>
      <c r="Z113" s="25"/>
      <c r="AA113" s="25"/>
      <c r="AB113" s="25"/>
      <c r="AC113" s="75" t="str">
        <f>+CONCATENATE(Table6[[#This Row],[Presenter 1 Full]]," ",CHAR(10),L113," ",CHAR(10),O113," ",CHAR(10),R113," ",CHAR(10),U113," ",CHAR(10),X113," ",CHAR(10),AA113," ")</f>
        <v xml:space="preserve">Kelly Gomez Johnson 
Paula Jakopovic 
Emily Van Hook 
Dario Gudino-Garcia 
Andrea Lopez 
 </v>
      </c>
      <c r="AD113" s="10" t="s">
        <v>1026</v>
      </c>
    </row>
    <row r="114" spans="1:30" s="7" customFormat="1" ht="96" x14ac:dyDescent="0.2">
      <c r="A114" s="74" t="s">
        <v>1027</v>
      </c>
      <c r="B114" s="25" t="s">
        <v>110</v>
      </c>
      <c r="C114" s="38" t="s">
        <v>34</v>
      </c>
      <c r="D114" s="36" t="s">
        <v>1028</v>
      </c>
      <c r="E114" s="25"/>
      <c r="F114" s="36" t="s">
        <v>1029</v>
      </c>
      <c r="G114" s="25" t="s">
        <v>796</v>
      </c>
      <c r="H114" s="25" t="s">
        <v>797</v>
      </c>
      <c r="I114" s="26" t="str">
        <f t="shared" si="16"/>
        <v>Daniela Susnara</v>
      </c>
      <c r="J114" s="25" t="s">
        <v>66</v>
      </c>
      <c r="K114" s="25" t="s">
        <v>66</v>
      </c>
      <c r="L114" s="26" t="str">
        <f t="shared" si="17"/>
        <v xml:space="preserve"> </v>
      </c>
      <c r="M114" s="25" t="s">
        <v>66</v>
      </c>
      <c r="N114" s="25" t="s">
        <v>66</v>
      </c>
      <c r="O114" s="26" t="str">
        <f t="shared" si="18"/>
        <v xml:space="preserve"> </v>
      </c>
      <c r="P114" s="25" t="s">
        <v>66</v>
      </c>
      <c r="Q114" s="25" t="s">
        <v>66</v>
      </c>
      <c r="R114" s="26" t="str">
        <f t="shared" si="19"/>
        <v xml:space="preserve"> </v>
      </c>
      <c r="S114" s="25" t="s">
        <v>66</v>
      </c>
      <c r="T114" s="25" t="s">
        <v>66</v>
      </c>
      <c r="U114" s="26" t="str">
        <f t="shared" si="20"/>
        <v xml:space="preserve"> </v>
      </c>
      <c r="V114" s="25"/>
      <c r="W114" s="25"/>
      <c r="X114" s="25"/>
      <c r="Y114" s="25"/>
      <c r="Z114" s="25"/>
      <c r="AA114" s="25"/>
      <c r="AB114" s="25"/>
      <c r="AC114" s="75" t="str">
        <f>+CONCATENATE(Table6[[#This Row],[Presenter 1 Full]]," ",CHAR(10),L114," ",CHAR(10),O114," ",CHAR(10),R114," ",CHAR(10),U114," ",CHAR(10),X114," ",CHAR(10),AA114," ")</f>
        <v xml:space="preserve">Daniela Susnara 
 </v>
      </c>
      <c r="AD114" s="10" t="s">
        <v>1030</v>
      </c>
    </row>
    <row r="115" spans="1:30" s="7" customFormat="1" ht="112" x14ac:dyDescent="0.2">
      <c r="A115" s="72" t="s">
        <v>1031</v>
      </c>
      <c r="B115" s="46" t="s">
        <v>110</v>
      </c>
      <c r="C115" s="52" t="s">
        <v>130</v>
      </c>
      <c r="D115" s="47" t="s">
        <v>1032</v>
      </c>
      <c r="E115" s="46" t="s">
        <v>1033</v>
      </c>
      <c r="F115" s="47" t="s">
        <v>1034</v>
      </c>
      <c r="G115" s="46" t="s">
        <v>1035</v>
      </c>
      <c r="H115" s="46" t="s">
        <v>1036</v>
      </c>
      <c r="I115" s="48" t="str">
        <f t="shared" si="16"/>
        <v>Matthew Pink</v>
      </c>
      <c r="J115" s="46" t="s">
        <v>66</v>
      </c>
      <c r="K115" s="46"/>
      <c r="L115" s="48" t="str">
        <f t="shared" si="17"/>
        <v xml:space="preserve"> </v>
      </c>
      <c r="M115" s="46" t="s">
        <v>66</v>
      </c>
      <c r="N115" s="46" t="s">
        <v>66</v>
      </c>
      <c r="O115" s="48" t="str">
        <f t="shared" si="18"/>
        <v xml:space="preserve"> </v>
      </c>
      <c r="P115" s="46" t="s">
        <v>66</v>
      </c>
      <c r="Q115" s="46" t="s">
        <v>66</v>
      </c>
      <c r="R115" s="48" t="str">
        <f t="shared" si="19"/>
        <v xml:space="preserve"> </v>
      </c>
      <c r="S115" s="46" t="s">
        <v>66</v>
      </c>
      <c r="T115" s="46" t="s">
        <v>66</v>
      </c>
      <c r="U115" s="48" t="str">
        <f t="shared" si="20"/>
        <v xml:space="preserve"> </v>
      </c>
      <c r="V115" s="46"/>
      <c r="W115" s="46"/>
      <c r="X115" s="46"/>
      <c r="Y115" s="46"/>
      <c r="Z115" s="46"/>
      <c r="AA115" s="46"/>
      <c r="AB115" s="46" t="s">
        <v>66</v>
      </c>
      <c r="AC115" s="73" t="str">
        <f>+CONCATENATE(Table6[[#This Row],[Presenter 1 Full]]," ",CHAR(10),L115," ",CHAR(10),O115," ",CHAR(10),R115," ",CHAR(10),U115," ",CHAR(10),X115," ",CHAR(10),AA115," ")</f>
        <v xml:space="preserve">Matthew Pink 
 </v>
      </c>
      <c r="AD115" s="10" t="s">
        <v>1037</v>
      </c>
    </row>
    <row r="116" spans="1:30" s="7" customFormat="1" ht="96" x14ac:dyDescent="0.2">
      <c r="A116" s="72" t="s">
        <v>1038</v>
      </c>
      <c r="B116" s="46" t="s">
        <v>110</v>
      </c>
      <c r="C116" s="52" t="s">
        <v>207</v>
      </c>
      <c r="D116" s="47" t="s">
        <v>1039</v>
      </c>
      <c r="E116" s="46"/>
      <c r="F116" s="47" t="s">
        <v>1040</v>
      </c>
      <c r="G116" s="46" t="s">
        <v>1041</v>
      </c>
      <c r="H116" s="46" t="s">
        <v>1042</v>
      </c>
      <c r="I116" s="48" t="str">
        <f t="shared" si="16"/>
        <v>Michael Jonathan Zeman</v>
      </c>
      <c r="J116" s="46" t="s">
        <v>66</v>
      </c>
      <c r="K116" s="46" t="s">
        <v>66</v>
      </c>
      <c r="L116" s="48" t="str">
        <f t="shared" si="17"/>
        <v xml:space="preserve"> </v>
      </c>
      <c r="M116" s="46" t="s">
        <v>66</v>
      </c>
      <c r="N116" s="46" t="s">
        <v>66</v>
      </c>
      <c r="O116" s="48" t="str">
        <f t="shared" si="18"/>
        <v xml:space="preserve"> </v>
      </c>
      <c r="P116" s="46" t="s">
        <v>66</v>
      </c>
      <c r="Q116" s="46" t="s">
        <v>66</v>
      </c>
      <c r="R116" s="48" t="str">
        <f t="shared" si="19"/>
        <v xml:space="preserve"> </v>
      </c>
      <c r="S116" s="46" t="s">
        <v>66</v>
      </c>
      <c r="T116" s="46" t="s">
        <v>66</v>
      </c>
      <c r="U116" s="48" t="str">
        <f t="shared" si="20"/>
        <v xml:space="preserve"> </v>
      </c>
      <c r="V116" s="46"/>
      <c r="W116" s="46"/>
      <c r="X116" s="46"/>
      <c r="Y116" s="46"/>
      <c r="Z116" s="46"/>
      <c r="AA116" s="46"/>
      <c r="AB116" s="46"/>
      <c r="AC116" s="73" t="str">
        <f>+CONCATENATE(Table6[[#This Row],[Presenter 1 Full]]," ",CHAR(10),L116," ",CHAR(10),O116," ",CHAR(10),R116," ",CHAR(10),U116," ",CHAR(10),X116," ",CHAR(10),AA116," ")</f>
        <v xml:space="preserve">Michael Jonathan Zeman 
 </v>
      </c>
      <c r="AD116" s="10" t="s">
        <v>1043</v>
      </c>
    </row>
    <row r="117" spans="1:30" s="7" customFormat="1" ht="96" x14ac:dyDescent="0.2">
      <c r="A117" s="72" t="s">
        <v>1044</v>
      </c>
      <c r="B117" s="46" t="s">
        <v>110</v>
      </c>
      <c r="C117" s="52" t="s">
        <v>98</v>
      </c>
      <c r="D117" s="47" t="s">
        <v>1045</v>
      </c>
      <c r="E117" s="46"/>
      <c r="F117" s="47" t="s">
        <v>1046</v>
      </c>
      <c r="G117" s="46" t="s">
        <v>1047</v>
      </c>
      <c r="H117" s="46" t="s">
        <v>1048</v>
      </c>
      <c r="I117" s="48" t="str">
        <f t="shared" si="16"/>
        <v>Stephanie Shine</v>
      </c>
      <c r="J117" s="46" t="s">
        <v>976</v>
      </c>
      <c r="K117" s="46" t="s">
        <v>1049</v>
      </c>
      <c r="L117" s="48" t="str">
        <f t="shared" si="17"/>
        <v>Mitzi Zeigner</v>
      </c>
      <c r="M117" s="48"/>
      <c r="N117" s="48"/>
      <c r="O117" s="48" t="str">
        <f t="shared" si="18"/>
        <v xml:space="preserve"> </v>
      </c>
      <c r="P117" s="46" t="s">
        <v>66</v>
      </c>
      <c r="Q117" s="46" t="s">
        <v>66</v>
      </c>
      <c r="R117" s="48" t="str">
        <f t="shared" si="19"/>
        <v xml:space="preserve"> </v>
      </c>
      <c r="S117" s="46" t="s">
        <v>66</v>
      </c>
      <c r="T117" s="46" t="s">
        <v>66</v>
      </c>
      <c r="U117" s="48" t="str">
        <f t="shared" si="20"/>
        <v xml:space="preserve"> </v>
      </c>
      <c r="V117" s="46"/>
      <c r="W117" s="46"/>
      <c r="X117" s="46"/>
      <c r="Y117" s="46"/>
      <c r="Z117" s="46"/>
      <c r="AA117" s="46"/>
      <c r="AB117" s="46" t="s">
        <v>66</v>
      </c>
      <c r="AC117" s="73" t="str">
        <f>+CONCATENATE(Table6[[#This Row],[Presenter 1 Full]]," ",CHAR(10),L117," ",CHAR(10),O117," ",CHAR(10),R117," ",CHAR(10),U117," ",CHAR(10),X117," ",CHAR(10),AA117," ")</f>
        <v xml:space="preserve">Stephanie Shine 
Mitzi Zeigner 
 </v>
      </c>
      <c r="AD117" s="10" t="s">
        <v>1050</v>
      </c>
    </row>
    <row r="118" spans="1:30" s="7" customFormat="1" ht="96" x14ac:dyDescent="0.2">
      <c r="A118" s="74" t="s">
        <v>1051</v>
      </c>
      <c r="B118" s="25" t="s">
        <v>110</v>
      </c>
      <c r="C118" s="38" t="s">
        <v>98</v>
      </c>
      <c r="D118" s="38" t="s">
        <v>1052</v>
      </c>
      <c r="E118" s="28" t="s">
        <v>1052</v>
      </c>
      <c r="F118" s="36" t="s">
        <v>1053</v>
      </c>
      <c r="G118" s="25" t="s">
        <v>1054</v>
      </c>
      <c r="H118" s="25" t="s">
        <v>1055</v>
      </c>
      <c r="I118" s="26" t="str">
        <f t="shared" si="16"/>
        <v>Meghan Owenz</v>
      </c>
      <c r="J118" s="25" t="s">
        <v>1056</v>
      </c>
      <c r="K118" s="25" t="s">
        <v>1057</v>
      </c>
      <c r="L118" s="26" t="str">
        <f t="shared" si="17"/>
        <v>Pauline Milwood</v>
      </c>
      <c r="M118" s="25" t="s">
        <v>1058</v>
      </c>
      <c r="N118" s="25" t="s">
        <v>1059</v>
      </c>
      <c r="O118" s="26" t="str">
        <f t="shared" si="18"/>
        <v>Jayné Park-Martínez</v>
      </c>
      <c r="P118" s="26"/>
      <c r="Q118" s="26"/>
      <c r="R118" s="26" t="str">
        <f t="shared" si="19"/>
        <v xml:space="preserve"> </v>
      </c>
      <c r="S118" s="25" t="s">
        <v>66</v>
      </c>
      <c r="T118" s="25" t="s">
        <v>66</v>
      </c>
      <c r="U118" s="26" t="str">
        <f t="shared" si="20"/>
        <v xml:space="preserve"> </v>
      </c>
      <c r="V118" s="25"/>
      <c r="W118" s="25"/>
      <c r="X118" s="25"/>
      <c r="Y118" s="25"/>
      <c r="Z118" s="25"/>
      <c r="AA118" s="25"/>
      <c r="AB118" s="25" t="s">
        <v>66</v>
      </c>
      <c r="AC118" s="75" t="str">
        <f>+CONCATENATE(Table6[[#This Row],[Presenter 1 Full]]," ",CHAR(10),L118," ",CHAR(10),O118," ",CHAR(10),R118," ",CHAR(10),U118," ",CHAR(10),X118," ",CHAR(10),AA118," ")</f>
        <v xml:space="preserve">Meghan Owenz 
Pauline Milwood 
Jayné Park-Martínez 
 </v>
      </c>
      <c r="AD118" s="10" t="s">
        <v>1060</v>
      </c>
    </row>
    <row r="119" spans="1:30" s="7" customFormat="1" ht="96" x14ac:dyDescent="0.2">
      <c r="A119" s="72" t="s">
        <v>1061</v>
      </c>
      <c r="B119" s="46" t="s">
        <v>176</v>
      </c>
      <c r="C119" s="52" t="s">
        <v>98</v>
      </c>
      <c r="D119" s="47" t="s">
        <v>1062</v>
      </c>
      <c r="E119" s="46"/>
      <c r="F119" s="47" t="s">
        <v>1063</v>
      </c>
      <c r="G119" s="46" t="s">
        <v>120</v>
      </c>
      <c r="H119" s="46" t="s">
        <v>1064</v>
      </c>
      <c r="I119" s="48" t="str">
        <f t="shared" si="16"/>
        <v>Sarah Kurz</v>
      </c>
      <c r="J119" s="46" t="s">
        <v>1065</v>
      </c>
      <c r="K119" s="46" t="s">
        <v>1066</v>
      </c>
      <c r="L119" s="48" t="str">
        <f t="shared" si="17"/>
        <v>Linda DeAngelo</v>
      </c>
      <c r="M119" s="46" t="s">
        <v>1067</v>
      </c>
      <c r="N119" s="46" t="s">
        <v>1068</v>
      </c>
      <c r="O119" s="48" t="str">
        <f t="shared" si="18"/>
        <v>Lina Dostilio</v>
      </c>
      <c r="P119" s="46" t="s">
        <v>66</v>
      </c>
      <c r="Q119" s="46" t="s">
        <v>66</v>
      </c>
      <c r="R119" s="48" t="str">
        <f t="shared" si="19"/>
        <v xml:space="preserve"> </v>
      </c>
      <c r="S119" s="46" t="s">
        <v>66</v>
      </c>
      <c r="T119" s="46" t="s">
        <v>66</v>
      </c>
      <c r="U119" s="48" t="str">
        <f t="shared" si="20"/>
        <v xml:space="preserve"> </v>
      </c>
      <c r="V119" s="46"/>
      <c r="W119" s="46"/>
      <c r="X119" s="46"/>
      <c r="Y119" s="46"/>
      <c r="Z119" s="46"/>
      <c r="AA119" s="46"/>
      <c r="AB119" s="46"/>
      <c r="AC119" s="73" t="str">
        <f>+CONCATENATE(Table6[[#This Row],[Presenter 1 Full]]," ",CHAR(10),L119," ",CHAR(10),O119," ",CHAR(10),R119," ",CHAR(10),U119," ",CHAR(10),X119," ",CHAR(10),AA119," ")</f>
        <v xml:space="preserve">Sarah Kurz 
Linda DeAngelo 
Lina Dostilio 
 </v>
      </c>
      <c r="AD119" s="10" t="s">
        <v>1069</v>
      </c>
    </row>
    <row r="120" spans="1:30" s="7" customFormat="1" ht="96" x14ac:dyDescent="0.2">
      <c r="A120" s="74" t="s">
        <v>1070</v>
      </c>
      <c r="B120" s="25" t="s">
        <v>176</v>
      </c>
      <c r="C120" s="38" t="s">
        <v>98</v>
      </c>
      <c r="D120" s="36" t="s">
        <v>1071</v>
      </c>
      <c r="E120" s="25" t="s">
        <v>1071</v>
      </c>
      <c r="F120" s="36" t="s">
        <v>1072</v>
      </c>
      <c r="G120" s="25" t="s">
        <v>421</v>
      </c>
      <c r="H120" s="25" t="s">
        <v>422</v>
      </c>
      <c r="I120" s="26" t="str">
        <f t="shared" si="16"/>
        <v>Al Parker</v>
      </c>
      <c r="J120" s="25" t="s">
        <v>1073</v>
      </c>
      <c r="K120" s="25" t="s">
        <v>1074</v>
      </c>
      <c r="L120" s="26" t="str">
        <f t="shared" si="17"/>
        <v>Denise Everson</v>
      </c>
      <c r="M120" s="25" t="s">
        <v>58</v>
      </c>
      <c r="N120" s="25" t="s">
        <v>1075</v>
      </c>
      <c r="O120" s="26" t="str">
        <f t="shared" si="18"/>
        <v>Amanda Tedrow</v>
      </c>
      <c r="P120" s="25" t="s">
        <v>66</v>
      </c>
      <c r="Q120" s="25" t="s">
        <v>66</v>
      </c>
      <c r="R120" s="26" t="str">
        <f t="shared" si="19"/>
        <v xml:space="preserve"> </v>
      </c>
      <c r="S120" s="25" t="s">
        <v>66</v>
      </c>
      <c r="T120" s="25" t="s">
        <v>66</v>
      </c>
      <c r="U120" s="26" t="str">
        <f t="shared" si="20"/>
        <v xml:space="preserve"> </v>
      </c>
      <c r="V120" s="25"/>
      <c r="W120" s="25"/>
      <c r="X120" s="25"/>
      <c r="Y120" s="25"/>
      <c r="Z120" s="25"/>
      <c r="AA120" s="25"/>
      <c r="AB120" s="25"/>
      <c r="AC120" s="75" t="str">
        <f>+CONCATENATE(Table6[[#This Row],[Presenter 1 Full]]," ",CHAR(10),L120," ",CHAR(10),O120," ",CHAR(10),R120," ",CHAR(10),U120," ",CHAR(10),X120," ",CHAR(10),AA120," ")</f>
        <v xml:space="preserve">Al Parker 
Denise Everson 
Amanda Tedrow 
 </v>
      </c>
      <c r="AD120" s="10" t="s">
        <v>1076</v>
      </c>
    </row>
    <row r="121" spans="1:30" s="7" customFormat="1" ht="96" x14ac:dyDescent="0.2">
      <c r="A121" s="72" t="s">
        <v>1077</v>
      </c>
      <c r="B121" s="46" t="s">
        <v>176</v>
      </c>
      <c r="C121" s="52" t="s">
        <v>34</v>
      </c>
      <c r="D121" s="47" t="s">
        <v>1078</v>
      </c>
      <c r="E121" s="46" t="s">
        <v>1079</v>
      </c>
      <c r="F121" s="47" t="s">
        <v>1080</v>
      </c>
      <c r="G121" s="46" t="s">
        <v>1081</v>
      </c>
      <c r="H121" s="46" t="s">
        <v>1082</v>
      </c>
      <c r="I121" s="48" t="str">
        <f t="shared" si="16"/>
        <v>Danny Bivins</v>
      </c>
      <c r="J121" s="46" t="s">
        <v>765</v>
      </c>
      <c r="K121" s="46" t="s">
        <v>1083</v>
      </c>
      <c r="L121" s="48" t="str">
        <f t="shared" si="17"/>
        <v>Kaitlin Messich</v>
      </c>
      <c r="M121" s="46" t="s">
        <v>179</v>
      </c>
      <c r="N121" s="46" t="s">
        <v>180</v>
      </c>
      <c r="O121" s="48" t="str">
        <f t="shared" si="18"/>
        <v>Sam Perren</v>
      </c>
      <c r="P121" s="46" t="s">
        <v>1084</v>
      </c>
      <c r="Q121" s="46" t="s">
        <v>1085</v>
      </c>
      <c r="R121" s="48" t="str">
        <f t="shared" si="19"/>
        <v>Sherrie' Raleigh</v>
      </c>
      <c r="S121" s="46" t="s">
        <v>1086</v>
      </c>
      <c r="T121" s="46" t="s">
        <v>1087</v>
      </c>
      <c r="U121" s="48" t="str">
        <f t="shared" si="20"/>
        <v>Clark Stancil</v>
      </c>
      <c r="V121" s="46"/>
      <c r="W121" s="46"/>
      <c r="X121" s="46"/>
      <c r="Y121" s="46"/>
      <c r="Z121" s="46"/>
      <c r="AA121" s="46"/>
      <c r="AB121" s="46" t="s">
        <v>66</v>
      </c>
      <c r="AC121" s="73" t="str">
        <f>+CONCATENATE(Table6[[#This Row],[Presenter 1 Full]]," ",CHAR(10),L121," ",CHAR(10),O121," ",CHAR(10),R121," ",CHAR(10),U121," ",CHAR(10),X121," ",CHAR(10),AA121," ")</f>
        <v xml:space="preserve">Danny Bivins 
Kaitlin Messich 
Sam Perren 
Sherrie' Raleigh 
Clark Stancil 
 </v>
      </c>
      <c r="AD121" s="10" t="s">
        <v>1088</v>
      </c>
    </row>
    <row r="122" spans="1:30" s="7" customFormat="1" ht="96" x14ac:dyDescent="0.2">
      <c r="A122" s="72" t="s">
        <v>1089</v>
      </c>
      <c r="B122" s="46" t="s">
        <v>176</v>
      </c>
      <c r="C122" s="52" t="s">
        <v>408</v>
      </c>
      <c r="D122" s="47" t="s">
        <v>1090</v>
      </c>
      <c r="E122" s="46"/>
      <c r="F122" s="47" t="s">
        <v>1091</v>
      </c>
      <c r="G122" s="46" t="s">
        <v>542</v>
      </c>
      <c r="H122" s="46" t="s">
        <v>543</v>
      </c>
      <c r="I122" s="48" t="str">
        <f t="shared" si="16"/>
        <v>Naomi Lumutenga</v>
      </c>
      <c r="J122" s="46" t="s">
        <v>540</v>
      </c>
      <c r="K122" s="46" t="s">
        <v>541</v>
      </c>
      <c r="L122" s="48" t="str">
        <f t="shared" si="17"/>
        <v>Margaret Khaitsa</v>
      </c>
      <c r="M122" s="46" t="s">
        <v>544</v>
      </c>
      <c r="N122" s="46" t="s">
        <v>545</v>
      </c>
      <c r="O122" s="48" t="str">
        <f t="shared" si="18"/>
        <v>Caroline Kobia</v>
      </c>
      <c r="P122" s="46" t="s">
        <v>1092</v>
      </c>
      <c r="Q122" s="46" t="s">
        <v>1093</v>
      </c>
      <c r="R122" s="48" t="str">
        <f t="shared" si="19"/>
        <v>Irene Naigaga</v>
      </c>
      <c r="S122" s="46" t="s">
        <v>1094</v>
      </c>
      <c r="T122" s="46" t="s">
        <v>1095</v>
      </c>
      <c r="U122" s="48" t="str">
        <f t="shared" si="20"/>
        <v>Racheal Namubiru Auma</v>
      </c>
      <c r="V122" s="46"/>
      <c r="W122" s="46"/>
      <c r="X122" s="46"/>
      <c r="Y122" s="46"/>
      <c r="Z122" s="46"/>
      <c r="AA122" s="46"/>
      <c r="AB122" s="46"/>
      <c r="AC122" s="73" t="str">
        <f>+CONCATENATE(Table6[[#This Row],[Presenter 1 Full]]," ",CHAR(10),L122," ",CHAR(10),O122," ",CHAR(10),R122," ",CHAR(10),U122," ",CHAR(10),X122," ",CHAR(10),AA122," ")</f>
        <v xml:space="preserve">Naomi Lumutenga 
Margaret Khaitsa 
Caroline Kobia 
Irene Naigaga 
Racheal Namubiru Auma 
 </v>
      </c>
      <c r="AD122" s="10" t="s">
        <v>1096</v>
      </c>
    </row>
    <row r="123" spans="1:30" s="7" customFormat="1" ht="96" x14ac:dyDescent="0.2">
      <c r="A123" s="74" t="s">
        <v>1097</v>
      </c>
      <c r="B123" s="25" t="s">
        <v>176</v>
      </c>
      <c r="C123" s="38" t="s">
        <v>207</v>
      </c>
      <c r="D123" s="36" t="s">
        <v>1098</v>
      </c>
      <c r="E123" s="25" t="s">
        <v>1099</v>
      </c>
      <c r="F123" s="36" t="s">
        <v>1100</v>
      </c>
      <c r="G123" s="25" t="s">
        <v>1101</v>
      </c>
      <c r="H123" s="25" t="s">
        <v>1102</v>
      </c>
      <c r="I123" s="26" t="str">
        <f t="shared" si="16"/>
        <v>Daren Coudriet</v>
      </c>
      <c r="J123" s="25"/>
      <c r="K123" s="25"/>
      <c r="L123" s="26" t="str">
        <f t="shared" si="17"/>
        <v xml:space="preserve"> </v>
      </c>
      <c r="M123" s="25" t="s">
        <v>66</v>
      </c>
      <c r="N123" s="25" t="s">
        <v>66</v>
      </c>
      <c r="O123" s="26" t="str">
        <f t="shared" si="18"/>
        <v xml:space="preserve"> </v>
      </c>
      <c r="P123" s="25" t="s">
        <v>66</v>
      </c>
      <c r="Q123" s="25" t="s">
        <v>66</v>
      </c>
      <c r="R123" s="26" t="str">
        <f t="shared" si="19"/>
        <v xml:space="preserve"> </v>
      </c>
      <c r="S123" s="25" t="s">
        <v>66</v>
      </c>
      <c r="T123" s="25" t="s">
        <v>66</v>
      </c>
      <c r="U123" s="26" t="str">
        <f t="shared" si="20"/>
        <v xml:space="preserve"> </v>
      </c>
      <c r="V123" s="25"/>
      <c r="W123" s="25"/>
      <c r="X123" s="25"/>
      <c r="Y123" s="25"/>
      <c r="Z123" s="25"/>
      <c r="AA123" s="25"/>
      <c r="AB123" s="25" t="s">
        <v>66</v>
      </c>
      <c r="AC123" s="75" t="str">
        <f>+CONCATENATE(Table6[[#This Row],[Presenter 1 Full]]," ",CHAR(10),L123," ",CHAR(10),O123," ",CHAR(10),R123," ",CHAR(10),U123," ",CHAR(10),X123," ",CHAR(10),AA123," ")</f>
        <v xml:space="preserve">Daren Coudriet 
 </v>
      </c>
      <c r="AD123" s="10" t="s">
        <v>1103</v>
      </c>
    </row>
    <row r="124" spans="1:30" s="7" customFormat="1" ht="96" x14ac:dyDescent="0.2">
      <c r="A124" s="74" t="s">
        <v>1104</v>
      </c>
      <c r="B124" s="25" t="s">
        <v>176</v>
      </c>
      <c r="C124" s="38" t="s">
        <v>130</v>
      </c>
      <c r="D124" s="36" t="s">
        <v>1105</v>
      </c>
      <c r="E124" s="25"/>
      <c r="F124" s="36" t="s">
        <v>1106</v>
      </c>
      <c r="G124" s="25" t="s">
        <v>1107</v>
      </c>
      <c r="H124" s="25" t="s">
        <v>1108</v>
      </c>
      <c r="I124" s="26" t="str">
        <f t="shared" si="16"/>
        <v>Homa Amini</v>
      </c>
      <c r="J124" s="25" t="s">
        <v>510</v>
      </c>
      <c r="K124" s="25" t="s">
        <v>1109</v>
      </c>
      <c r="L124" s="26" t="str">
        <f t="shared" si="17"/>
        <v>Deborah Lin</v>
      </c>
      <c r="M124" s="25" t="s">
        <v>258</v>
      </c>
      <c r="N124" s="25" t="s">
        <v>1110</v>
      </c>
      <c r="O124" s="26" t="str">
        <f t="shared" si="18"/>
        <v>Mary Ann Abrams</v>
      </c>
      <c r="P124" s="25" t="s">
        <v>66</v>
      </c>
      <c r="Q124" s="25" t="s">
        <v>66</v>
      </c>
      <c r="R124" s="26" t="str">
        <f t="shared" si="19"/>
        <v xml:space="preserve"> </v>
      </c>
      <c r="S124" s="25" t="s">
        <v>66</v>
      </c>
      <c r="T124" s="25" t="s">
        <v>66</v>
      </c>
      <c r="U124" s="26" t="str">
        <f t="shared" si="20"/>
        <v xml:space="preserve"> </v>
      </c>
      <c r="V124" s="25"/>
      <c r="W124" s="25"/>
      <c r="X124" s="25"/>
      <c r="Y124" s="25"/>
      <c r="Z124" s="25"/>
      <c r="AA124" s="25"/>
      <c r="AB124" s="25" t="s">
        <v>1111</v>
      </c>
      <c r="AC124" s="75" t="str">
        <f>+CONCATENATE(Table6[[#This Row],[Presenter 1 Full]]," ",CHAR(10),L124," ",CHAR(10),O124," ",CHAR(10),R124," ",CHAR(10),U124," ",CHAR(10),X124," ",CHAR(10),AA124," ")</f>
        <v xml:space="preserve">Homa Amini 
Deborah Lin 
Mary Ann Abrams 
 </v>
      </c>
      <c r="AD124" s="10" t="s">
        <v>1112</v>
      </c>
    </row>
    <row r="125" spans="1:30" s="7" customFormat="1" ht="96" x14ac:dyDescent="0.2">
      <c r="A125" s="72" t="s">
        <v>1113</v>
      </c>
      <c r="B125" s="46" t="s">
        <v>176</v>
      </c>
      <c r="C125" s="52" t="s">
        <v>228</v>
      </c>
      <c r="D125" s="47" t="s">
        <v>1114</v>
      </c>
      <c r="E125" s="46" t="s">
        <v>1115</v>
      </c>
      <c r="F125" s="47" t="s">
        <v>1116</v>
      </c>
      <c r="G125" s="46" t="s">
        <v>1117</v>
      </c>
      <c r="H125" s="46" t="s">
        <v>1118</v>
      </c>
      <c r="I125" s="48" t="str">
        <f t="shared" si="16"/>
        <v>Montana Filoteo</v>
      </c>
      <c r="J125" s="46" t="s">
        <v>913</v>
      </c>
      <c r="K125" s="46" t="s">
        <v>1119</v>
      </c>
      <c r="L125" s="48" t="str">
        <f t="shared" si="17"/>
        <v>Emily Singerhouse</v>
      </c>
      <c r="M125" s="46" t="s">
        <v>66</v>
      </c>
      <c r="N125" s="46" t="s">
        <v>66</v>
      </c>
      <c r="O125" s="48" t="str">
        <f t="shared" si="18"/>
        <v xml:space="preserve"> </v>
      </c>
      <c r="P125" s="46" t="s">
        <v>66</v>
      </c>
      <c r="Q125" s="46" t="s">
        <v>66</v>
      </c>
      <c r="R125" s="48" t="str">
        <f t="shared" si="19"/>
        <v xml:space="preserve"> </v>
      </c>
      <c r="S125" s="46" t="s">
        <v>66</v>
      </c>
      <c r="T125" s="46" t="s">
        <v>66</v>
      </c>
      <c r="U125" s="48" t="str">
        <f t="shared" si="20"/>
        <v xml:space="preserve"> </v>
      </c>
      <c r="V125" s="46"/>
      <c r="W125" s="46"/>
      <c r="X125" s="46"/>
      <c r="Y125" s="46"/>
      <c r="Z125" s="46"/>
      <c r="AA125" s="46"/>
      <c r="AB125" s="46" t="s">
        <v>66</v>
      </c>
      <c r="AC125" s="73" t="str">
        <f>+CONCATENATE(Table6[[#This Row],[Presenter 1 Full]]," ",CHAR(10),L125," ",CHAR(10),O125," ",CHAR(10),R125," ",CHAR(10),U125," ",CHAR(10),X125," ",CHAR(10),AA125," ")</f>
        <v xml:space="preserve">Montana Filoteo 
Emily Singerhouse 
 </v>
      </c>
      <c r="AD125" s="10" t="s">
        <v>1120</v>
      </c>
    </row>
    <row r="126" spans="1:30" s="7" customFormat="1" ht="97" thickBot="1" x14ac:dyDescent="0.25">
      <c r="A126" s="78" t="s">
        <v>1121</v>
      </c>
      <c r="B126" s="84" t="s">
        <v>176</v>
      </c>
      <c r="C126" s="100" t="s">
        <v>228</v>
      </c>
      <c r="D126" s="85" t="s">
        <v>1122</v>
      </c>
      <c r="E126" s="84"/>
      <c r="F126" s="85" t="s">
        <v>1123</v>
      </c>
      <c r="G126" s="84" t="s">
        <v>1124</v>
      </c>
      <c r="H126" s="84" t="s">
        <v>311</v>
      </c>
      <c r="I126" s="86" t="str">
        <f t="shared" si="16"/>
        <v>Connor Jones</v>
      </c>
      <c r="J126" s="84" t="s">
        <v>1125</v>
      </c>
      <c r="K126" s="84" t="s">
        <v>1126</v>
      </c>
      <c r="L126" s="86" t="str">
        <f t="shared" si="17"/>
        <v>Hannah Ackerman</v>
      </c>
      <c r="M126" s="84" t="s">
        <v>66</v>
      </c>
      <c r="N126" s="84" t="s">
        <v>66</v>
      </c>
      <c r="O126" s="86" t="str">
        <f t="shared" si="18"/>
        <v xml:space="preserve"> </v>
      </c>
      <c r="P126" s="84" t="s">
        <v>66</v>
      </c>
      <c r="Q126" s="84" t="s">
        <v>66</v>
      </c>
      <c r="R126" s="86" t="str">
        <f t="shared" si="19"/>
        <v xml:space="preserve"> </v>
      </c>
      <c r="S126" s="84" t="s">
        <v>66</v>
      </c>
      <c r="T126" s="84" t="s">
        <v>66</v>
      </c>
      <c r="U126" s="86" t="str">
        <f t="shared" si="20"/>
        <v xml:space="preserve"> </v>
      </c>
      <c r="V126" s="84"/>
      <c r="W126" s="84"/>
      <c r="X126" s="84"/>
      <c r="Y126" s="84"/>
      <c r="Z126" s="84"/>
      <c r="AA126" s="84"/>
      <c r="AB126" s="84" t="s">
        <v>1127</v>
      </c>
      <c r="AC126" s="81" t="str">
        <f>+CONCATENATE(Table6[[#This Row],[Presenter 1 Full]]," ",CHAR(10),L126," ",CHAR(10),O126," ",CHAR(10),R126," ",CHAR(10),U126," ",CHAR(10),X126," ",CHAR(10),AA126," ")</f>
        <v xml:space="preserve">Connor Jones 
Hannah Ackerman 
 </v>
      </c>
      <c r="AD126" s="10" t="s">
        <v>1128</v>
      </c>
    </row>
    <row r="127" spans="1:30" s="7" customFormat="1" ht="20" thickBot="1" x14ac:dyDescent="0.3">
      <c r="A127" s="104" t="s">
        <v>1129</v>
      </c>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6"/>
      <c r="AD127" s="10"/>
    </row>
    <row r="128" spans="1:30" s="65" customFormat="1" ht="17" thickBot="1" x14ac:dyDescent="0.25">
      <c r="A128" s="82" t="s">
        <v>1</v>
      </c>
      <c r="B128" s="61" t="s">
        <v>282</v>
      </c>
      <c r="C128" s="98" t="s">
        <v>3</v>
      </c>
      <c r="D128" s="63" t="s">
        <v>4</v>
      </c>
      <c r="E128" s="61" t="s">
        <v>5</v>
      </c>
      <c r="F128" s="63" t="s">
        <v>6</v>
      </c>
      <c r="G128" s="61" t="s">
        <v>7</v>
      </c>
      <c r="H128" s="61" t="s">
        <v>8</v>
      </c>
      <c r="I128" s="61" t="s">
        <v>9</v>
      </c>
      <c r="J128" s="61" t="s">
        <v>10</v>
      </c>
      <c r="K128" s="61" t="s">
        <v>11</v>
      </c>
      <c r="L128" s="61" t="s">
        <v>12</v>
      </c>
      <c r="M128" s="61" t="s">
        <v>13</v>
      </c>
      <c r="N128" s="61" t="s">
        <v>14</v>
      </c>
      <c r="O128" s="61" t="s">
        <v>15</v>
      </c>
      <c r="P128" s="61" t="s">
        <v>16</v>
      </c>
      <c r="Q128" s="61" t="s">
        <v>17</v>
      </c>
      <c r="R128" s="61" t="s">
        <v>18</v>
      </c>
      <c r="S128" s="61" t="s">
        <v>19</v>
      </c>
      <c r="T128" s="61" t="s">
        <v>20</v>
      </c>
      <c r="U128" s="61" t="s">
        <v>21</v>
      </c>
      <c r="V128" s="61" t="s">
        <v>22</v>
      </c>
      <c r="W128" s="61" t="s">
        <v>23</v>
      </c>
      <c r="X128" s="61" t="s">
        <v>24</v>
      </c>
      <c r="Y128" s="61" t="s">
        <v>25</v>
      </c>
      <c r="Z128" s="61" t="s">
        <v>26</v>
      </c>
      <c r="AA128" s="61" t="s">
        <v>27</v>
      </c>
      <c r="AB128" s="61" t="s">
        <v>28</v>
      </c>
      <c r="AC128" s="61" t="s">
        <v>29</v>
      </c>
      <c r="AD128" s="66" t="s">
        <v>30</v>
      </c>
    </row>
    <row r="129" spans="1:30" s="7" customFormat="1" ht="96" x14ac:dyDescent="0.2">
      <c r="A129" s="67" t="s">
        <v>1130</v>
      </c>
      <c r="B129" s="68" t="s">
        <v>33</v>
      </c>
      <c r="C129" s="99" t="s">
        <v>34</v>
      </c>
      <c r="D129" s="69" t="s">
        <v>1131</v>
      </c>
      <c r="E129" s="68" t="s">
        <v>1131</v>
      </c>
      <c r="F129" s="69" t="s">
        <v>1132</v>
      </c>
      <c r="G129" s="68" t="s">
        <v>1133</v>
      </c>
      <c r="H129" s="68" t="s">
        <v>1134</v>
      </c>
      <c r="I129" s="70" t="str">
        <f t="shared" si="16"/>
        <v>Dana Klar</v>
      </c>
      <c r="J129" s="68" t="s">
        <v>1135</v>
      </c>
      <c r="K129" s="68" t="s">
        <v>1136</v>
      </c>
      <c r="L129" s="70" t="str">
        <f t="shared" si="17"/>
        <v>Jerry Dunn</v>
      </c>
      <c r="M129" s="68" t="s">
        <v>60</v>
      </c>
      <c r="N129" s="68" t="s">
        <v>1137</v>
      </c>
      <c r="O129" s="70" t="str">
        <f t="shared" si="18"/>
        <v>Beth Buerke</v>
      </c>
      <c r="P129" s="68" t="s">
        <v>913</v>
      </c>
      <c r="Q129" s="68" t="s">
        <v>1138</v>
      </c>
      <c r="R129" s="70" t="str">
        <f t="shared" si="19"/>
        <v>Emily Kersten</v>
      </c>
      <c r="S129" s="68"/>
      <c r="T129" s="68"/>
      <c r="U129" s="70" t="str">
        <f t="shared" si="20"/>
        <v xml:space="preserve"> </v>
      </c>
      <c r="V129" s="68"/>
      <c r="W129" s="68"/>
      <c r="X129" s="68"/>
      <c r="Y129" s="68"/>
      <c r="Z129" s="68"/>
      <c r="AA129" s="68"/>
      <c r="AB129" s="68"/>
      <c r="AC129" s="71" t="str">
        <f>+CONCATENATE(Table7[[#This Row],[Presenter 1 Full]]," ",CHAR(10),L129," ",CHAR(10),O129," ",CHAR(10),R129," ",CHAR(10),U129," ",CHAR(10),X129," ",CHAR(10),AA129," ")</f>
        <v xml:space="preserve">Dana Klar 
Jerry Dunn 
Beth Buerke 
Emily Kersten 
 </v>
      </c>
      <c r="AD129" s="10" t="s">
        <v>1139</v>
      </c>
    </row>
    <row r="130" spans="1:30" ht="96" x14ac:dyDescent="0.2">
      <c r="A130" s="76" t="s">
        <v>1140</v>
      </c>
      <c r="B130" s="50" t="s">
        <v>33</v>
      </c>
      <c r="C130" s="52" t="s">
        <v>130</v>
      </c>
      <c r="D130" s="53" t="s">
        <v>1141</v>
      </c>
      <c r="E130" s="50" t="s">
        <v>1141</v>
      </c>
      <c r="F130" s="53" t="s">
        <v>1142</v>
      </c>
      <c r="G130" s="50" t="s">
        <v>90</v>
      </c>
      <c r="H130" s="50" t="s">
        <v>1143</v>
      </c>
      <c r="I130" s="35" t="str">
        <f t="shared" si="16"/>
        <v>Susan Harden</v>
      </c>
      <c r="J130" s="50" t="s">
        <v>1144</v>
      </c>
      <c r="K130" s="50" t="s">
        <v>1145</v>
      </c>
      <c r="L130" s="35" t="str">
        <f t="shared" si="17"/>
        <v>Tamara Johnson</v>
      </c>
      <c r="M130" s="50" t="s">
        <v>203</v>
      </c>
      <c r="N130" s="50" t="s">
        <v>1146</v>
      </c>
      <c r="O130" s="35" t="str">
        <f t="shared" si="18"/>
        <v>James Ford</v>
      </c>
      <c r="P130" s="50" t="s">
        <v>1147</v>
      </c>
      <c r="Q130" s="50" t="s">
        <v>1148</v>
      </c>
      <c r="R130" s="35" t="str">
        <f t="shared" si="19"/>
        <v>Kamille Bostick</v>
      </c>
      <c r="S130" s="35"/>
      <c r="T130" s="35"/>
      <c r="U130" s="35" t="str">
        <f t="shared" si="20"/>
        <v xml:space="preserve"> </v>
      </c>
      <c r="V130" s="50"/>
      <c r="W130" s="50"/>
      <c r="X130" s="50"/>
      <c r="Y130" s="50"/>
      <c r="Z130" s="50"/>
      <c r="AA130" s="50"/>
      <c r="AB130" s="50"/>
      <c r="AC130" s="73" t="str">
        <f>+CONCATENATE(Table7[[#This Row],[Presenter 1 Full]]," ",CHAR(10),L130," ",CHAR(10),O130," ",CHAR(10),R130," ",CHAR(10),U130," ",CHAR(10),X130," ",CHAR(10),AA130," ")</f>
        <v xml:space="preserve">Susan Harden 
Tamara Johnson 
James Ford 
Kamille Bostick 
 </v>
      </c>
      <c r="AD130" s="1" t="s">
        <v>1149</v>
      </c>
    </row>
    <row r="131" spans="1:30" s="13" customFormat="1" ht="96" x14ac:dyDescent="0.2">
      <c r="A131" s="87" t="s">
        <v>1150</v>
      </c>
      <c r="B131" s="28" t="s">
        <v>33</v>
      </c>
      <c r="C131" s="38" t="s">
        <v>130</v>
      </c>
      <c r="D131" s="38" t="s">
        <v>1151</v>
      </c>
      <c r="E131" s="28" t="s">
        <v>1152</v>
      </c>
      <c r="F131" s="38" t="s">
        <v>1153</v>
      </c>
      <c r="G131" s="28" t="s">
        <v>1154</v>
      </c>
      <c r="H131" s="28" t="s">
        <v>1155</v>
      </c>
      <c r="I131" s="29" t="str">
        <f t="shared" si="16"/>
        <v>Neivin Shalabi</v>
      </c>
      <c r="J131" s="28" t="s">
        <v>66</v>
      </c>
      <c r="K131" s="28" t="s">
        <v>66</v>
      </c>
      <c r="L131" s="29" t="str">
        <f t="shared" si="17"/>
        <v xml:space="preserve"> </v>
      </c>
      <c r="M131" s="28" t="s">
        <v>66</v>
      </c>
      <c r="N131" s="28" t="s">
        <v>66</v>
      </c>
      <c r="O131" s="29" t="str">
        <f t="shared" si="18"/>
        <v xml:space="preserve"> </v>
      </c>
      <c r="P131" s="28" t="s">
        <v>66</v>
      </c>
      <c r="Q131" s="28" t="s">
        <v>66</v>
      </c>
      <c r="R131" s="29" t="str">
        <f t="shared" si="19"/>
        <v xml:space="preserve"> </v>
      </c>
      <c r="S131" s="28" t="s">
        <v>66</v>
      </c>
      <c r="T131" s="28" t="s">
        <v>66</v>
      </c>
      <c r="U131" s="29" t="str">
        <f t="shared" si="20"/>
        <v xml:space="preserve"> </v>
      </c>
      <c r="V131" s="28"/>
      <c r="W131" s="28"/>
      <c r="X131" s="28"/>
      <c r="Y131" s="28"/>
      <c r="Z131" s="28"/>
      <c r="AA131" s="28"/>
      <c r="AB131" s="28"/>
      <c r="AC131" s="75" t="str">
        <f>+CONCATENATE(Table7[[#This Row],[Presenter 1 Full]]," ",CHAR(10),L131," ",CHAR(10),O131," ",CHAR(10),R131," ",CHAR(10),U131," ",CHAR(10),X131," ",CHAR(10),AA131," ")</f>
        <v xml:space="preserve">Neivin Shalabi 
 </v>
      </c>
      <c r="AD131" s="12" t="s">
        <v>1156</v>
      </c>
    </row>
    <row r="132" spans="1:30" ht="96" x14ac:dyDescent="0.2">
      <c r="A132" s="76" t="s">
        <v>1157</v>
      </c>
      <c r="B132" s="50" t="s">
        <v>33</v>
      </c>
      <c r="C132" s="52" t="s">
        <v>98</v>
      </c>
      <c r="D132" s="53" t="s">
        <v>1158</v>
      </c>
      <c r="E132" s="50" t="s">
        <v>1158</v>
      </c>
      <c r="F132" s="53" t="s">
        <v>1159</v>
      </c>
      <c r="G132" s="50" t="s">
        <v>1160</v>
      </c>
      <c r="H132" s="50" t="s">
        <v>1161</v>
      </c>
      <c r="I132" s="35" t="str">
        <f t="shared" si="16"/>
        <v>Paul Matthews</v>
      </c>
      <c r="J132" s="50" t="s">
        <v>1160</v>
      </c>
      <c r="K132" s="50" t="s">
        <v>1162</v>
      </c>
      <c r="L132" s="35" t="str">
        <f t="shared" si="17"/>
        <v>Paul Brooks</v>
      </c>
      <c r="M132" s="50" t="s">
        <v>1163</v>
      </c>
      <c r="N132" s="50" t="s">
        <v>1164</v>
      </c>
      <c r="O132" s="35" t="str">
        <f t="shared" si="18"/>
        <v>Kristi Farner</v>
      </c>
      <c r="P132" s="50" t="s">
        <v>167</v>
      </c>
      <c r="Q132" s="50" t="s">
        <v>168</v>
      </c>
      <c r="R132" s="35" t="str">
        <f t="shared" si="19"/>
        <v>Brandy Walker</v>
      </c>
      <c r="S132" s="50"/>
      <c r="T132" s="50"/>
      <c r="U132" s="35" t="str">
        <f t="shared" si="20"/>
        <v xml:space="preserve"> </v>
      </c>
      <c r="V132" s="88"/>
      <c r="W132" s="88"/>
      <c r="X132" s="88"/>
      <c r="Y132" s="88"/>
      <c r="Z132" s="88"/>
      <c r="AA132" s="88"/>
      <c r="AB132" s="50"/>
      <c r="AC132" s="73" t="str">
        <f>+CONCATENATE(Table7[[#This Row],[Presenter 1 Full]]," ",CHAR(10),L132," ",CHAR(10),O132," ",CHAR(10),R132," ",CHAR(10),U132," ",CHAR(10),X132," ",CHAR(10),AA132," ")</f>
        <v xml:space="preserve">Paul Matthews 
Paul Brooks 
Kristi Farner 
Brandy Walker 
 </v>
      </c>
      <c r="AD132" s="1" t="s">
        <v>1165</v>
      </c>
    </row>
    <row r="133" spans="1:30" s="7" customFormat="1" ht="112" x14ac:dyDescent="0.2">
      <c r="A133" s="74" t="s">
        <v>1166</v>
      </c>
      <c r="B133" s="25" t="s">
        <v>33</v>
      </c>
      <c r="C133" s="38" t="s">
        <v>34</v>
      </c>
      <c r="D133" s="36" t="s">
        <v>1167</v>
      </c>
      <c r="E133" s="25" t="s">
        <v>1167</v>
      </c>
      <c r="F133" s="36" t="s">
        <v>1168</v>
      </c>
      <c r="G133" s="25" t="s">
        <v>560</v>
      </c>
      <c r="H133" s="25" t="s">
        <v>1169</v>
      </c>
      <c r="I133" s="26" t="str">
        <f t="shared" si="16"/>
        <v>Thomas Bartnik</v>
      </c>
      <c r="J133" s="25" t="s">
        <v>1170</v>
      </c>
      <c r="K133" s="25" t="s">
        <v>1171</v>
      </c>
      <c r="L133" s="26" t="str">
        <f t="shared" si="17"/>
        <v>Sharon Pillar</v>
      </c>
      <c r="M133" s="26"/>
      <c r="N133" s="26"/>
      <c r="O133" s="26" t="str">
        <f t="shared" si="18"/>
        <v xml:space="preserve"> </v>
      </c>
      <c r="P133" s="25" t="s">
        <v>1172</v>
      </c>
      <c r="Q133" s="25" t="s">
        <v>301</v>
      </c>
      <c r="R133" s="89" t="str">
        <f t="shared" si="19"/>
        <v>2 Students To Be Determined (Live and/or Video) TBD</v>
      </c>
      <c r="S133" s="25" t="s">
        <v>66</v>
      </c>
      <c r="T133" s="25" t="s">
        <v>66</v>
      </c>
      <c r="U133" s="89" t="str">
        <f t="shared" si="20"/>
        <v xml:space="preserve"> </v>
      </c>
      <c r="V133" s="25"/>
      <c r="W133" s="25"/>
      <c r="X133" s="25"/>
      <c r="Y133" s="25"/>
      <c r="Z133" s="25"/>
      <c r="AA133" s="25"/>
      <c r="AB133" s="25"/>
      <c r="AC133" s="75" t="str">
        <f>+CONCATENATE(Table7[[#This Row],[Presenter 1 Full]]," ",CHAR(10),L133," ",CHAR(10),O133," ",CHAR(10),R133," ",CHAR(10),U133," ",CHAR(10),X133," ",CHAR(10),AA133," ")</f>
        <v xml:space="preserve">Thomas Bartnik 
Sharon Pillar 
2 Students To Be Determined (Live and/or Video) TBD 
 </v>
      </c>
      <c r="AD133" s="10" t="s">
        <v>1173</v>
      </c>
    </row>
    <row r="134" spans="1:30" ht="96" x14ac:dyDescent="0.2">
      <c r="A134" s="76" t="s">
        <v>1174</v>
      </c>
      <c r="B134" s="50" t="s">
        <v>110</v>
      </c>
      <c r="C134" s="52" t="s">
        <v>81</v>
      </c>
      <c r="D134" s="53" t="s">
        <v>1175</v>
      </c>
      <c r="E134" s="50" t="s">
        <v>1176</v>
      </c>
      <c r="F134" s="53" t="s">
        <v>1177</v>
      </c>
      <c r="G134" s="50" t="s">
        <v>1178</v>
      </c>
      <c r="H134" s="50" t="s">
        <v>1179</v>
      </c>
      <c r="I134" s="35" t="str">
        <f t="shared" si="16"/>
        <v>Steven Chichester</v>
      </c>
      <c r="J134" s="50" t="s">
        <v>45</v>
      </c>
      <c r="K134" s="50" t="s">
        <v>1180</v>
      </c>
      <c r="L134" s="35" t="str">
        <f t="shared" si="17"/>
        <v>Rachel Heverly</v>
      </c>
      <c r="M134" s="50" t="s">
        <v>66</v>
      </c>
      <c r="N134" s="50" t="s">
        <v>66</v>
      </c>
      <c r="O134" s="35" t="str">
        <f t="shared" si="18"/>
        <v xml:space="preserve"> </v>
      </c>
      <c r="P134" s="50" t="s">
        <v>66</v>
      </c>
      <c r="Q134" s="50" t="s">
        <v>66</v>
      </c>
      <c r="R134" s="35" t="str">
        <f t="shared" si="19"/>
        <v xml:space="preserve"> </v>
      </c>
      <c r="S134" s="50" t="s">
        <v>66</v>
      </c>
      <c r="T134" s="50" t="s">
        <v>66</v>
      </c>
      <c r="U134" s="35" t="str">
        <f t="shared" si="20"/>
        <v xml:space="preserve"> </v>
      </c>
      <c r="V134" s="50"/>
      <c r="W134" s="50"/>
      <c r="X134" s="50"/>
      <c r="Y134" s="50"/>
      <c r="Z134" s="50"/>
      <c r="AA134" s="50"/>
      <c r="AB134" s="50"/>
      <c r="AC134" s="73" t="str">
        <f>+CONCATENATE(Table7[[#This Row],[Presenter 1 Full]]," ",CHAR(10),L134," ",CHAR(10),O134," ",CHAR(10),R134," ",CHAR(10),U134," ",CHAR(10),X134," ",CHAR(10),AA134," ")</f>
        <v xml:space="preserve">Steven Chichester 
Rachel Heverly 
 </v>
      </c>
      <c r="AD134" s="1" t="s">
        <v>1181</v>
      </c>
    </row>
    <row r="135" spans="1:30" ht="96" x14ac:dyDescent="0.2">
      <c r="A135" s="76" t="s">
        <v>1182</v>
      </c>
      <c r="B135" s="50" t="s">
        <v>110</v>
      </c>
      <c r="C135" s="52" t="s">
        <v>408</v>
      </c>
      <c r="D135" s="53" t="s">
        <v>1183</v>
      </c>
      <c r="E135" s="50"/>
      <c r="F135" s="53" t="s">
        <v>1184</v>
      </c>
      <c r="G135" s="50" t="s">
        <v>58</v>
      </c>
      <c r="H135" s="50" t="s">
        <v>218</v>
      </c>
      <c r="I135" s="35" t="str">
        <f t="shared" si="16"/>
        <v>Amanda Smith</v>
      </c>
      <c r="J135" s="50" t="s">
        <v>348</v>
      </c>
      <c r="K135" s="50" t="s">
        <v>1185</v>
      </c>
      <c r="L135" s="35" t="str">
        <f t="shared" si="17"/>
        <v>Kathleen Hill</v>
      </c>
      <c r="M135" s="50" t="s">
        <v>1186</v>
      </c>
      <c r="N135" s="50" t="s">
        <v>1187</v>
      </c>
      <c r="O135" s="35" t="str">
        <f t="shared" si="18"/>
        <v>Tiffany Lewis</v>
      </c>
      <c r="P135" s="35"/>
      <c r="Q135" s="35"/>
      <c r="R135" s="35" t="str">
        <f t="shared" si="19"/>
        <v xml:space="preserve"> </v>
      </c>
      <c r="S135" s="50" t="s">
        <v>66</v>
      </c>
      <c r="T135" s="50" t="s">
        <v>66</v>
      </c>
      <c r="U135" s="35" t="str">
        <f t="shared" si="20"/>
        <v xml:space="preserve"> </v>
      </c>
      <c r="V135" s="50"/>
      <c r="W135" s="50"/>
      <c r="X135" s="50"/>
      <c r="Y135" s="50"/>
      <c r="Z135" s="50"/>
      <c r="AA135" s="50"/>
      <c r="AB135" s="50"/>
      <c r="AC135" s="73" t="str">
        <f>+CONCATENATE(Table7[[#This Row],[Presenter 1 Full]]," ",CHAR(10),L135," ",CHAR(10),O135," ",CHAR(10),R135," ",CHAR(10),U135," ",CHAR(10),X135," ",CHAR(10),AA135," ")</f>
        <v xml:space="preserve">Amanda Smith 
Kathleen Hill 
Tiffany Lewis 
 </v>
      </c>
      <c r="AD135" s="1" t="s">
        <v>1188</v>
      </c>
    </row>
    <row r="136" spans="1:30" s="7" customFormat="1" ht="96" x14ac:dyDescent="0.2">
      <c r="A136" s="74" t="s">
        <v>1189</v>
      </c>
      <c r="B136" s="25" t="s">
        <v>110</v>
      </c>
      <c r="C136" s="38" t="s">
        <v>98</v>
      </c>
      <c r="D136" s="36" t="s">
        <v>1190</v>
      </c>
      <c r="E136" s="25" t="s">
        <v>1191</v>
      </c>
      <c r="F136" s="36" t="s">
        <v>1192</v>
      </c>
      <c r="G136" s="25" t="s">
        <v>1193</v>
      </c>
      <c r="H136" s="25" t="s">
        <v>1194</v>
      </c>
      <c r="I136" s="26" t="str">
        <f t="shared" ref="I136:I176" si="28">G136&amp;" "&amp;H136</f>
        <v>Brian Raison</v>
      </c>
      <c r="J136" s="25" t="s">
        <v>66</v>
      </c>
      <c r="K136" s="25" t="s">
        <v>66</v>
      </c>
      <c r="L136" s="26" t="str">
        <f t="shared" ref="L136:L176" si="29">J136&amp;" "&amp;K136</f>
        <v xml:space="preserve"> </v>
      </c>
      <c r="M136" s="25" t="s">
        <v>66</v>
      </c>
      <c r="N136" s="25" t="s">
        <v>66</v>
      </c>
      <c r="O136" s="26" t="str">
        <f t="shared" ref="O136:O176" si="30">M136&amp;" "&amp;N136</f>
        <v xml:space="preserve"> </v>
      </c>
      <c r="P136" s="25" t="s">
        <v>66</v>
      </c>
      <c r="Q136" s="25" t="s">
        <v>66</v>
      </c>
      <c r="R136" s="26" t="str">
        <f t="shared" ref="R136:R176" si="31">P136&amp;" "&amp;Q136</f>
        <v xml:space="preserve"> </v>
      </c>
      <c r="S136" s="25" t="s">
        <v>66</v>
      </c>
      <c r="T136" s="25" t="s">
        <v>66</v>
      </c>
      <c r="U136" s="26" t="str">
        <f t="shared" ref="U136:U176" si="32">S136&amp;" "&amp;T136</f>
        <v xml:space="preserve"> </v>
      </c>
      <c r="V136" s="25"/>
      <c r="W136" s="25"/>
      <c r="X136" s="25"/>
      <c r="Y136" s="25"/>
      <c r="Z136" s="25"/>
      <c r="AA136" s="25"/>
      <c r="AB136" s="25" t="s">
        <v>66</v>
      </c>
      <c r="AC136" s="75" t="str">
        <f>+CONCATENATE(Table7[[#This Row],[Presenter 1 Full]]," ",CHAR(10),L136," ",CHAR(10),O136," ",CHAR(10),R136," ",CHAR(10),U136," ",CHAR(10),X136," ",CHAR(10),AA136," ")</f>
        <v xml:space="preserve">Brian Raison 
 </v>
      </c>
      <c r="AD136" s="10" t="s">
        <v>1195</v>
      </c>
    </row>
    <row r="137" spans="1:30" s="7" customFormat="1" ht="80" x14ac:dyDescent="0.2">
      <c r="A137" s="74" t="s">
        <v>1196</v>
      </c>
      <c r="B137" s="25" t="s">
        <v>110</v>
      </c>
      <c r="C137" s="38" t="s">
        <v>228</v>
      </c>
      <c r="D137" s="36" t="s">
        <v>1197</v>
      </c>
      <c r="E137" s="25"/>
      <c r="F137" s="36" t="s">
        <v>1198</v>
      </c>
      <c r="G137" s="25" t="s">
        <v>1199</v>
      </c>
      <c r="H137" s="25" t="s">
        <v>102</v>
      </c>
      <c r="I137" s="26" t="str">
        <f t="shared" si="28"/>
        <v>Wayne Williams</v>
      </c>
      <c r="J137" s="25" t="s">
        <v>429</v>
      </c>
      <c r="K137" s="25" t="s">
        <v>1200</v>
      </c>
      <c r="L137" s="26" t="str">
        <f t="shared" si="29"/>
        <v>Jennifer Long</v>
      </c>
      <c r="M137" s="25" t="s">
        <v>1201</v>
      </c>
      <c r="N137" s="25" t="s">
        <v>1202</v>
      </c>
      <c r="O137" s="26" t="str">
        <f t="shared" si="30"/>
        <v>Cynthia Puddu</v>
      </c>
      <c r="P137" s="26"/>
      <c r="Q137" s="26"/>
      <c r="R137" s="26" t="str">
        <f t="shared" si="31"/>
        <v xml:space="preserve"> </v>
      </c>
      <c r="S137" s="25" t="s">
        <v>66</v>
      </c>
      <c r="T137" s="25" t="s">
        <v>66</v>
      </c>
      <c r="U137" s="26" t="str">
        <f t="shared" si="32"/>
        <v xml:space="preserve"> </v>
      </c>
      <c r="V137" s="25"/>
      <c r="W137" s="25"/>
      <c r="X137" s="25"/>
      <c r="Y137" s="25"/>
      <c r="Z137" s="25"/>
      <c r="AA137" s="25"/>
      <c r="AB137" s="25" t="s">
        <v>66</v>
      </c>
      <c r="AC137" s="75" t="str">
        <f>+CONCATENATE(Table7[[#This Row],[Presenter 1 Full]]," ",CHAR(10),O137," ",CHAR(10),R137," ",CHAR(10),U137," ",CHAR(10),X137," ",CHAR(10),AA137," ")</f>
        <v xml:space="preserve">Wayne Williams 
Cynthia Puddu 
 </v>
      </c>
      <c r="AD137" s="10" t="s">
        <v>1203</v>
      </c>
    </row>
    <row r="138" spans="1:30" s="7" customFormat="1" ht="80" x14ac:dyDescent="0.2">
      <c r="A138" s="74" t="s">
        <v>1204</v>
      </c>
      <c r="B138" s="25" t="s">
        <v>110</v>
      </c>
      <c r="C138" s="38" t="s">
        <v>228</v>
      </c>
      <c r="D138" s="36" t="s">
        <v>1205</v>
      </c>
      <c r="E138" s="25"/>
      <c r="F138" s="36" t="s">
        <v>1206</v>
      </c>
      <c r="G138" s="25" t="s">
        <v>1201</v>
      </c>
      <c r="H138" s="25" t="s">
        <v>1202</v>
      </c>
      <c r="I138" s="26" t="str">
        <f t="shared" si="28"/>
        <v>Cynthia Puddu</v>
      </c>
      <c r="J138" s="25" t="s">
        <v>429</v>
      </c>
      <c r="K138" s="25" t="s">
        <v>1200</v>
      </c>
      <c r="L138" s="26" t="str">
        <f t="shared" si="29"/>
        <v>Jennifer Long</v>
      </c>
      <c r="M138" s="25" t="s">
        <v>1199</v>
      </c>
      <c r="N138" s="25" t="s">
        <v>102</v>
      </c>
      <c r="O138" s="26" t="str">
        <f t="shared" si="30"/>
        <v>Wayne Williams</v>
      </c>
      <c r="P138" s="25" t="s">
        <v>413</v>
      </c>
      <c r="Q138" s="25" t="s">
        <v>324</v>
      </c>
      <c r="R138" s="26" t="str">
        <f t="shared" si="31"/>
        <v>Kristin Simpson</v>
      </c>
      <c r="S138" s="26"/>
      <c r="T138" s="26"/>
      <c r="U138" s="26" t="str">
        <f t="shared" si="32"/>
        <v xml:space="preserve"> </v>
      </c>
      <c r="V138" s="25"/>
      <c r="W138" s="25"/>
      <c r="X138" s="25"/>
      <c r="Y138" s="25"/>
      <c r="Z138" s="25"/>
      <c r="AA138" s="25"/>
      <c r="AB138" s="25" t="s">
        <v>66</v>
      </c>
      <c r="AC138" s="75" t="str">
        <f>+CONCATENATE(Table7[[#This Row],[Presenter 1 Full]]," ",CHAR(10),O138," ",CHAR(10),R138," ",CHAR(10),U138," ",CHAR(10),X138," ",CHAR(10),AA138," ")</f>
        <v xml:space="preserve">Cynthia Puddu 
Wayne Williams 
Kristin Simpson 
 </v>
      </c>
      <c r="AD138" s="10" t="s">
        <v>1207</v>
      </c>
    </row>
    <row r="139" spans="1:30" ht="96" x14ac:dyDescent="0.2">
      <c r="A139" s="76" t="s">
        <v>1208</v>
      </c>
      <c r="B139" s="50" t="s">
        <v>110</v>
      </c>
      <c r="C139" s="52" t="s">
        <v>34</v>
      </c>
      <c r="D139" s="53" t="s">
        <v>1209</v>
      </c>
      <c r="E139" s="50" t="s">
        <v>1210</v>
      </c>
      <c r="F139" s="53" t="s">
        <v>1211</v>
      </c>
      <c r="G139" s="50" t="s">
        <v>1212</v>
      </c>
      <c r="H139" s="50" t="s">
        <v>1213</v>
      </c>
      <c r="I139" s="35" t="str">
        <f t="shared" si="28"/>
        <v>Erin Hudnall</v>
      </c>
      <c r="J139" s="50" t="s">
        <v>1214</v>
      </c>
      <c r="K139" s="50" t="s">
        <v>1215</v>
      </c>
      <c r="L139" s="35" t="str">
        <f t="shared" si="29"/>
        <v>Arin Shatto</v>
      </c>
      <c r="M139" s="35"/>
      <c r="N139" s="35"/>
      <c r="O139" s="35" t="str">
        <f t="shared" si="30"/>
        <v xml:space="preserve"> </v>
      </c>
      <c r="P139" s="50" t="s">
        <v>66</v>
      </c>
      <c r="Q139" s="50" t="s">
        <v>66</v>
      </c>
      <c r="R139" s="35" t="str">
        <f t="shared" si="31"/>
        <v xml:space="preserve"> </v>
      </c>
      <c r="S139" s="50" t="s">
        <v>66</v>
      </c>
      <c r="T139" s="50" t="s">
        <v>66</v>
      </c>
      <c r="U139" s="35" t="str">
        <f t="shared" si="32"/>
        <v xml:space="preserve"> </v>
      </c>
      <c r="V139" s="50"/>
      <c r="W139" s="50"/>
      <c r="X139" s="50"/>
      <c r="Y139" s="50"/>
      <c r="Z139" s="50"/>
      <c r="AA139" s="50"/>
      <c r="AB139" s="50"/>
      <c r="AC139" s="73" t="str">
        <f>+CONCATENATE(Table7[[#This Row],[Presenter 1 Full]]," ",CHAR(10),L139," ",CHAR(10),O139," ",CHAR(10),R139," ",CHAR(10),U139," ",CHAR(10),X139," ",CHAR(10),AA139," ")</f>
        <v xml:space="preserve">Erin Hudnall 
Arin Shatto 
 </v>
      </c>
      <c r="AD139" s="1" t="s">
        <v>1216</v>
      </c>
    </row>
    <row r="140" spans="1:30" ht="96" x14ac:dyDescent="0.2">
      <c r="A140" s="76" t="s">
        <v>1217</v>
      </c>
      <c r="B140" s="50" t="s">
        <v>110</v>
      </c>
      <c r="C140" s="52" t="s">
        <v>98</v>
      </c>
      <c r="D140" s="53" t="s">
        <v>1218</v>
      </c>
      <c r="E140" s="50"/>
      <c r="F140" s="53" t="s">
        <v>1219</v>
      </c>
      <c r="G140" s="50" t="s">
        <v>134</v>
      </c>
      <c r="H140" s="50" t="s">
        <v>1220</v>
      </c>
      <c r="I140" s="35" t="str">
        <f t="shared" si="28"/>
        <v>Laurie Murrah-Hanson</v>
      </c>
      <c r="J140" s="50" t="s">
        <v>66</v>
      </c>
      <c r="K140" s="50" t="s">
        <v>66</v>
      </c>
      <c r="L140" s="35" t="str">
        <f t="shared" si="29"/>
        <v xml:space="preserve"> </v>
      </c>
      <c r="M140" s="50" t="s">
        <v>66</v>
      </c>
      <c r="N140" s="50" t="s">
        <v>66</v>
      </c>
      <c r="O140" s="35" t="str">
        <f t="shared" si="30"/>
        <v xml:space="preserve"> </v>
      </c>
      <c r="P140" s="50" t="s">
        <v>66</v>
      </c>
      <c r="Q140" s="50" t="s">
        <v>66</v>
      </c>
      <c r="R140" s="35" t="str">
        <f t="shared" si="31"/>
        <v xml:space="preserve"> </v>
      </c>
      <c r="S140" s="50" t="s">
        <v>66</v>
      </c>
      <c r="T140" s="50" t="s">
        <v>66</v>
      </c>
      <c r="U140" s="35" t="str">
        <f t="shared" si="32"/>
        <v xml:space="preserve"> </v>
      </c>
      <c r="V140" s="50"/>
      <c r="W140" s="50"/>
      <c r="X140" s="50"/>
      <c r="Y140" s="50"/>
      <c r="Z140" s="50"/>
      <c r="AA140" s="50"/>
      <c r="AB140" s="50"/>
      <c r="AC140" s="73" t="str">
        <f>+CONCATENATE(Table7[[#This Row],[Presenter 1 Full]]," ",CHAR(10),L140," ",CHAR(10),O140," ",CHAR(10),R140," ",CHAR(10),U140," ",CHAR(10),X140," ",CHAR(10),AA140," ")</f>
        <v xml:space="preserve">Laurie Murrah-Hanson 
 </v>
      </c>
      <c r="AD140" s="1" t="s">
        <v>1221</v>
      </c>
    </row>
    <row r="141" spans="1:30" ht="96" x14ac:dyDescent="0.2">
      <c r="A141" s="76" t="s">
        <v>1222</v>
      </c>
      <c r="B141" s="50" t="s">
        <v>110</v>
      </c>
      <c r="C141" s="52" t="s">
        <v>34</v>
      </c>
      <c r="D141" s="53" t="s">
        <v>1223</v>
      </c>
      <c r="E141" s="50"/>
      <c r="F141" s="53" t="s">
        <v>1224</v>
      </c>
      <c r="G141" s="50" t="s">
        <v>64</v>
      </c>
      <c r="H141" s="50" t="s">
        <v>1225</v>
      </c>
      <c r="I141" s="35" t="str">
        <f t="shared" si="28"/>
        <v>Megan Littrell</v>
      </c>
      <c r="J141" s="50" t="s">
        <v>1226</v>
      </c>
      <c r="K141" s="50" t="s">
        <v>1227</v>
      </c>
      <c r="L141" s="35" t="str">
        <f t="shared" si="29"/>
        <v>Nancy Maryboy</v>
      </c>
      <c r="M141" s="50" t="s">
        <v>39</v>
      </c>
      <c r="N141" s="50" t="s">
        <v>1228</v>
      </c>
      <c r="O141" s="35" t="str">
        <f t="shared" si="30"/>
        <v>David Begay</v>
      </c>
      <c r="P141" s="50" t="s">
        <v>1229</v>
      </c>
      <c r="Q141" s="50" t="s">
        <v>1230</v>
      </c>
      <c r="R141" s="35" t="str">
        <f>P141&amp;" "&amp;Q141</f>
        <v>Jill Stein</v>
      </c>
      <c r="S141" s="35"/>
      <c r="T141" s="35"/>
      <c r="U141" s="35"/>
      <c r="V141" s="50"/>
      <c r="W141" s="50"/>
      <c r="X141" s="50"/>
      <c r="Y141" s="50"/>
      <c r="Z141" s="50"/>
      <c r="AA141" s="50"/>
      <c r="AB141" s="50"/>
      <c r="AC141" s="73" t="str">
        <f>+CONCATENATE(Table7[[#This Row],[Presenter 1 Full]]," ",CHAR(10),L141," ",CHAR(10),O141," ",CHAR(10),R141," ",CHAR(10),U141," ",CHAR(10),X141," ",CHAR(10),AA141," ")</f>
        <v xml:space="preserve">Megan Littrell 
Nancy Maryboy 
David Begay 
Jill Stein 
 </v>
      </c>
      <c r="AD141" s="1" t="s">
        <v>1231</v>
      </c>
    </row>
    <row r="142" spans="1:30" s="7" customFormat="1" ht="96" x14ac:dyDescent="0.2">
      <c r="A142" s="74" t="s">
        <v>1232</v>
      </c>
      <c r="B142" s="25" t="s">
        <v>110</v>
      </c>
      <c r="C142" s="38" t="s">
        <v>81</v>
      </c>
      <c r="D142" s="36" t="s">
        <v>1233</v>
      </c>
      <c r="E142" s="25" t="s">
        <v>1234</v>
      </c>
      <c r="F142" s="36" t="s">
        <v>1235</v>
      </c>
      <c r="G142" s="25" t="s">
        <v>429</v>
      </c>
      <c r="H142" s="25" t="s">
        <v>1236</v>
      </c>
      <c r="I142" s="26" t="str">
        <f t="shared" si="28"/>
        <v>Jennifer Magee</v>
      </c>
      <c r="J142" s="25"/>
      <c r="K142" s="25"/>
      <c r="L142" s="26" t="str">
        <f t="shared" si="29"/>
        <v xml:space="preserve"> </v>
      </c>
      <c r="M142" s="25" t="s">
        <v>66</v>
      </c>
      <c r="N142" s="25" t="s">
        <v>66</v>
      </c>
      <c r="O142" s="26" t="str">
        <f t="shared" si="30"/>
        <v xml:space="preserve"> </v>
      </c>
      <c r="P142" s="25" t="s">
        <v>66</v>
      </c>
      <c r="Q142" s="25" t="s">
        <v>66</v>
      </c>
      <c r="R142" s="26" t="str">
        <f t="shared" si="31"/>
        <v xml:space="preserve"> </v>
      </c>
      <c r="S142" s="25" t="s">
        <v>66</v>
      </c>
      <c r="T142" s="25" t="s">
        <v>66</v>
      </c>
      <c r="U142" s="26" t="str">
        <f t="shared" si="32"/>
        <v xml:space="preserve"> </v>
      </c>
      <c r="V142" s="25"/>
      <c r="W142" s="25"/>
      <c r="X142" s="25"/>
      <c r="Y142" s="25"/>
      <c r="Z142" s="25"/>
      <c r="AA142" s="25"/>
      <c r="AB142" s="25"/>
      <c r="AC142" s="75" t="str">
        <f>+CONCATENATE(Table7[[#This Row],[Presenter 1 Full]]," ",CHAR(10),L142," ",CHAR(10),O142," ",CHAR(10),R142," ",CHAR(10),U142," ",CHAR(10),X142," ",CHAR(10),AA142," ")</f>
        <v xml:space="preserve">Jennifer Magee 
 </v>
      </c>
      <c r="AD142" s="10" t="s">
        <v>1237</v>
      </c>
    </row>
    <row r="143" spans="1:30" s="7" customFormat="1" ht="96" x14ac:dyDescent="0.2">
      <c r="A143" s="74" t="s">
        <v>1238</v>
      </c>
      <c r="B143" s="25" t="s">
        <v>110</v>
      </c>
      <c r="C143" s="38" t="s">
        <v>34</v>
      </c>
      <c r="D143" s="36" t="s">
        <v>1239</v>
      </c>
      <c r="E143" s="25"/>
      <c r="F143" s="36" t="s">
        <v>1240</v>
      </c>
      <c r="G143" s="25" t="s">
        <v>582</v>
      </c>
      <c r="H143" s="25" t="s">
        <v>1241</v>
      </c>
      <c r="I143" s="26" t="str">
        <f t="shared" si="28"/>
        <v>Henry Cunningham</v>
      </c>
      <c r="J143" s="25" t="s">
        <v>1242</v>
      </c>
      <c r="K143" s="25" t="s">
        <v>218</v>
      </c>
      <c r="L143" s="26" t="str">
        <f t="shared" si="29"/>
        <v>Patrick Smith</v>
      </c>
      <c r="M143" s="25" t="s">
        <v>590</v>
      </c>
      <c r="N143" s="25" t="s">
        <v>1243</v>
      </c>
      <c r="O143" s="26" t="str">
        <f t="shared" si="30"/>
        <v>Vicki Hines-Martin</v>
      </c>
      <c r="P143" s="25" t="s">
        <v>66</v>
      </c>
      <c r="Q143" s="25" t="s">
        <v>66</v>
      </c>
      <c r="R143" s="26" t="str">
        <f t="shared" si="31"/>
        <v xml:space="preserve"> </v>
      </c>
      <c r="S143" s="25"/>
      <c r="T143" s="25"/>
      <c r="U143" s="26" t="str">
        <f t="shared" si="32"/>
        <v xml:space="preserve"> </v>
      </c>
      <c r="V143" s="25"/>
      <c r="W143" s="25"/>
      <c r="X143" s="25"/>
      <c r="Y143" s="25"/>
      <c r="Z143" s="25"/>
      <c r="AA143" s="25"/>
      <c r="AB143" s="25" t="s">
        <v>66</v>
      </c>
      <c r="AC143" s="75" t="str">
        <f>+CONCATENATE(Table7[[#This Row],[Presenter 1 Full]]," ",CHAR(10),L143," ",CHAR(10),O143," ",CHAR(10),R143," ",CHAR(10),U143," ",CHAR(10),X143," ",CHAR(10),AA143," ")</f>
        <v xml:space="preserve">Henry Cunningham 
Patrick Smith 
Vicki Hines-Martin 
 </v>
      </c>
      <c r="AD143" s="10" t="s">
        <v>1244</v>
      </c>
    </row>
    <row r="144" spans="1:30" s="7" customFormat="1" ht="96" x14ac:dyDescent="0.2">
      <c r="A144" s="74" t="s">
        <v>1245</v>
      </c>
      <c r="B144" s="25" t="s">
        <v>110</v>
      </c>
      <c r="C144" s="38" t="s">
        <v>98</v>
      </c>
      <c r="D144" s="36" t="s">
        <v>1246</v>
      </c>
      <c r="E144" s="25"/>
      <c r="F144" s="36" t="s">
        <v>1247</v>
      </c>
      <c r="G144" s="25" t="s">
        <v>855</v>
      </c>
      <c r="H144" s="25" t="s">
        <v>1248</v>
      </c>
      <c r="I144" s="26" t="str">
        <f t="shared" si="28"/>
        <v>Nicole Bryant</v>
      </c>
      <c r="J144" s="25" t="s">
        <v>203</v>
      </c>
      <c r="K144" s="25" t="s">
        <v>102</v>
      </c>
      <c r="L144" s="26" t="str">
        <f t="shared" si="29"/>
        <v>James Williams</v>
      </c>
      <c r="M144" s="25" t="s">
        <v>66</v>
      </c>
      <c r="N144" s="25" t="s">
        <v>66</v>
      </c>
      <c r="O144" s="26" t="str">
        <f t="shared" si="30"/>
        <v xml:space="preserve"> </v>
      </c>
      <c r="P144" s="25" t="s">
        <v>66</v>
      </c>
      <c r="Q144" s="25" t="s">
        <v>66</v>
      </c>
      <c r="R144" s="26" t="str">
        <f t="shared" si="31"/>
        <v xml:space="preserve"> </v>
      </c>
      <c r="S144" s="25" t="s">
        <v>66</v>
      </c>
      <c r="T144" s="25" t="s">
        <v>66</v>
      </c>
      <c r="U144" s="26" t="str">
        <f t="shared" si="32"/>
        <v xml:space="preserve"> </v>
      </c>
      <c r="V144" s="25"/>
      <c r="W144" s="25"/>
      <c r="X144" s="25"/>
      <c r="Y144" s="25"/>
      <c r="Z144" s="25"/>
      <c r="AA144" s="25"/>
      <c r="AB144" s="25"/>
      <c r="AC144" s="75" t="str">
        <f>+CONCATENATE(Table7[[#This Row],[Presenter 1 Full]]," ",CHAR(10),L144," ",CHAR(10),O144," ",CHAR(10),R144," ",CHAR(10),U144," ",CHAR(10),X144," ",CHAR(10),AA144," ")</f>
        <v xml:space="preserve">Nicole Bryant 
James Williams 
 </v>
      </c>
      <c r="AD144" s="10" t="s">
        <v>1249</v>
      </c>
    </row>
    <row r="145" spans="1:30" ht="96" x14ac:dyDescent="0.2">
      <c r="A145" s="76" t="s">
        <v>1250</v>
      </c>
      <c r="B145" s="50" t="s">
        <v>176</v>
      </c>
      <c r="C145" s="52" t="s">
        <v>98</v>
      </c>
      <c r="D145" s="53" t="s">
        <v>1251</v>
      </c>
      <c r="E145" s="50" t="s">
        <v>1252</v>
      </c>
      <c r="F145" s="53" t="s">
        <v>1253</v>
      </c>
      <c r="G145" s="50" t="s">
        <v>1254</v>
      </c>
      <c r="H145" s="50" t="s">
        <v>1255</v>
      </c>
      <c r="I145" s="35" t="str">
        <f t="shared" si="28"/>
        <v>Anaid Yerena</v>
      </c>
      <c r="J145" s="50" t="s">
        <v>1256</v>
      </c>
      <c r="K145" s="50" t="s">
        <v>1257</v>
      </c>
      <c r="L145" s="35" t="str">
        <f t="shared" si="29"/>
        <v>Rubén Casas</v>
      </c>
      <c r="M145" s="50" t="s">
        <v>66</v>
      </c>
      <c r="N145" s="50" t="s">
        <v>66</v>
      </c>
      <c r="O145" s="35" t="str">
        <f t="shared" si="30"/>
        <v xml:space="preserve"> </v>
      </c>
      <c r="P145" s="50" t="s">
        <v>66</v>
      </c>
      <c r="Q145" s="50" t="s">
        <v>66</v>
      </c>
      <c r="R145" s="35" t="str">
        <f t="shared" si="31"/>
        <v xml:space="preserve"> </v>
      </c>
      <c r="S145" s="50" t="s">
        <v>66</v>
      </c>
      <c r="T145" s="50" t="s">
        <v>66</v>
      </c>
      <c r="U145" s="35" t="str">
        <f t="shared" si="32"/>
        <v xml:space="preserve"> </v>
      </c>
      <c r="V145" s="50"/>
      <c r="W145" s="50"/>
      <c r="X145" s="50"/>
      <c r="Y145" s="50"/>
      <c r="Z145" s="50"/>
      <c r="AA145" s="50"/>
      <c r="AB145" s="50" t="s">
        <v>66</v>
      </c>
      <c r="AC145" s="73" t="str">
        <f>+CONCATENATE(Table7[[#This Row],[Presenter 1 Full]]," ",CHAR(10),L145," ",CHAR(10),O145," ",CHAR(10),R145," ",CHAR(10),U145," ",CHAR(10),X145," ",CHAR(10),AA145," ")</f>
        <v xml:space="preserve">Anaid Yerena 
Rubén Casas 
 </v>
      </c>
      <c r="AD145" s="1" t="s">
        <v>1258</v>
      </c>
    </row>
    <row r="146" spans="1:30" ht="96" x14ac:dyDescent="0.2">
      <c r="A146" s="76" t="s">
        <v>1259</v>
      </c>
      <c r="B146" s="50" t="s">
        <v>176</v>
      </c>
      <c r="C146" s="52" t="s">
        <v>34</v>
      </c>
      <c r="D146" s="53" t="s">
        <v>1260</v>
      </c>
      <c r="E146" s="50"/>
      <c r="F146" s="53" t="s">
        <v>1261</v>
      </c>
      <c r="G146" s="50" t="s">
        <v>1262</v>
      </c>
      <c r="H146" s="50" t="s">
        <v>1263</v>
      </c>
      <c r="I146" s="35" t="str">
        <f t="shared" si="28"/>
        <v>A. Jackson Harris</v>
      </c>
      <c r="J146" s="50" t="s">
        <v>66</v>
      </c>
      <c r="K146" s="50" t="s">
        <v>66</v>
      </c>
      <c r="L146" s="35" t="str">
        <f t="shared" si="29"/>
        <v xml:space="preserve"> </v>
      </c>
      <c r="M146" s="50" t="s">
        <v>66</v>
      </c>
      <c r="N146" s="50" t="s">
        <v>66</v>
      </c>
      <c r="O146" s="35" t="str">
        <f t="shared" si="30"/>
        <v xml:space="preserve"> </v>
      </c>
      <c r="P146" s="50" t="s">
        <v>66</v>
      </c>
      <c r="Q146" s="50" t="s">
        <v>66</v>
      </c>
      <c r="R146" s="35" t="str">
        <f t="shared" si="31"/>
        <v xml:space="preserve"> </v>
      </c>
      <c r="S146" s="50" t="s">
        <v>66</v>
      </c>
      <c r="T146" s="50" t="s">
        <v>66</v>
      </c>
      <c r="U146" s="35" t="str">
        <f t="shared" si="32"/>
        <v xml:space="preserve"> </v>
      </c>
      <c r="V146" s="50"/>
      <c r="W146" s="50"/>
      <c r="X146" s="50"/>
      <c r="Y146" s="50"/>
      <c r="Z146" s="50"/>
      <c r="AA146" s="50"/>
      <c r="AB146" s="50"/>
      <c r="AC146" s="73" t="str">
        <f>+CONCATENATE(Table7[[#This Row],[Presenter 1 Full]]," ",CHAR(10),L146," ",CHAR(10),O146," ",CHAR(10),R146," ",CHAR(10),U146," ",CHAR(10),X146," ",CHAR(10),AA146," ")</f>
        <v xml:space="preserve">A. Jackson Harris 
 </v>
      </c>
      <c r="AD146" s="1" t="s">
        <v>1264</v>
      </c>
    </row>
    <row r="147" spans="1:30" s="7" customFormat="1" ht="96" x14ac:dyDescent="0.2">
      <c r="A147" s="74" t="s">
        <v>1265</v>
      </c>
      <c r="B147" s="25" t="s">
        <v>176</v>
      </c>
      <c r="C147" s="38" t="s">
        <v>130</v>
      </c>
      <c r="D147" s="36" t="s">
        <v>1266</v>
      </c>
      <c r="E147" s="25" t="s">
        <v>1267</v>
      </c>
      <c r="F147" s="36" t="s">
        <v>1268</v>
      </c>
      <c r="G147" s="25" t="s">
        <v>1269</v>
      </c>
      <c r="H147" s="25" t="s">
        <v>218</v>
      </c>
      <c r="I147" s="26" t="str">
        <f t="shared" si="28"/>
        <v>Stella Smith</v>
      </c>
      <c r="J147" s="25" t="s">
        <v>413</v>
      </c>
      <c r="K147" s="25" t="s">
        <v>414</v>
      </c>
      <c r="L147" s="26" t="str">
        <f t="shared" si="29"/>
        <v>Kristin Medlin</v>
      </c>
      <c r="M147" s="25" t="s">
        <v>411</v>
      </c>
      <c r="N147" s="25" t="s">
        <v>412</v>
      </c>
      <c r="O147" s="26" t="str">
        <f t="shared" si="30"/>
        <v>Lauren Wendling</v>
      </c>
      <c r="P147" s="25" t="s">
        <v>66</v>
      </c>
      <c r="Q147" s="25" t="s">
        <v>66</v>
      </c>
      <c r="R147" s="26" t="str">
        <f t="shared" si="31"/>
        <v xml:space="preserve"> </v>
      </c>
      <c r="S147" s="25" t="s">
        <v>66</v>
      </c>
      <c r="T147" s="25" t="s">
        <v>66</v>
      </c>
      <c r="U147" s="26" t="str">
        <f t="shared" si="32"/>
        <v xml:space="preserve"> </v>
      </c>
      <c r="V147" s="25"/>
      <c r="W147" s="25"/>
      <c r="X147" s="25"/>
      <c r="Y147" s="25"/>
      <c r="Z147" s="25"/>
      <c r="AA147" s="25"/>
      <c r="AB147" s="25" t="s">
        <v>1270</v>
      </c>
      <c r="AC147" s="75" t="str">
        <f>+CONCATENATE(Table7[[#This Row],[Presenter 1 Full]]," ",CHAR(10),L147," ",CHAR(10),O147," ",CHAR(10),R147," ",CHAR(10),U147," ",CHAR(10),X147," ",CHAR(10),AA147," ")</f>
        <v xml:space="preserve">Stella Smith 
Kristin Medlin 
Lauren Wendling 
 </v>
      </c>
      <c r="AD147" s="10" t="s">
        <v>1271</v>
      </c>
    </row>
    <row r="148" spans="1:30" s="7" customFormat="1" ht="96" x14ac:dyDescent="0.2">
      <c r="A148" s="74" t="s">
        <v>1272</v>
      </c>
      <c r="B148" s="25" t="s">
        <v>176</v>
      </c>
      <c r="C148" s="38" t="s">
        <v>130</v>
      </c>
      <c r="D148" s="36" t="s">
        <v>1273</v>
      </c>
      <c r="E148" s="25"/>
      <c r="F148" s="36" t="s">
        <v>1274</v>
      </c>
      <c r="G148" s="25" t="s">
        <v>1275</v>
      </c>
      <c r="H148" s="25" t="s">
        <v>1276</v>
      </c>
      <c r="I148" s="26" t="str">
        <f t="shared" si="28"/>
        <v>Jeanne McDonald</v>
      </c>
      <c r="J148" s="25" t="s">
        <v>1277</v>
      </c>
      <c r="K148" s="25" t="s">
        <v>1278</v>
      </c>
      <c r="L148" s="26" t="str">
        <f t="shared" si="29"/>
        <v>Lisa Schwartz</v>
      </c>
      <c r="M148" s="25" t="s">
        <v>66</v>
      </c>
      <c r="N148" s="25" t="s">
        <v>66</v>
      </c>
      <c r="O148" s="26" t="str">
        <f t="shared" si="30"/>
        <v xml:space="preserve"> </v>
      </c>
      <c r="P148" s="25" t="s">
        <v>66</v>
      </c>
      <c r="Q148" s="25" t="s">
        <v>66</v>
      </c>
      <c r="R148" s="26" t="str">
        <f t="shared" si="31"/>
        <v xml:space="preserve"> </v>
      </c>
      <c r="S148" s="25" t="s">
        <v>66</v>
      </c>
      <c r="T148" s="25" t="s">
        <v>66</v>
      </c>
      <c r="U148" s="26" t="str">
        <f t="shared" si="32"/>
        <v xml:space="preserve"> </v>
      </c>
      <c r="V148" s="25"/>
      <c r="W148" s="25"/>
      <c r="X148" s="25"/>
      <c r="Y148" s="25"/>
      <c r="Z148" s="25"/>
      <c r="AA148" s="25"/>
      <c r="AB148" s="25" t="s">
        <v>1279</v>
      </c>
      <c r="AC148" s="75" t="str">
        <f>+CONCATENATE(Table7[[#This Row],[Presenter 1 Full]]," ",CHAR(10),L148," ",CHAR(10),O148," ",CHAR(10),R148," ",CHAR(10),U148," ",CHAR(10),X148," ",CHAR(10),AA148," ")</f>
        <v xml:space="preserve">Jeanne McDonald 
Lisa Schwartz 
 </v>
      </c>
      <c r="AD148" s="10" t="s">
        <v>1280</v>
      </c>
    </row>
    <row r="149" spans="1:30" s="7" customFormat="1" ht="96" x14ac:dyDescent="0.2">
      <c r="A149" s="72" t="s">
        <v>1281</v>
      </c>
      <c r="B149" s="46" t="s">
        <v>176</v>
      </c>
      <c r="C149" s="52" t="s">
        <v>34</v>
      </c>
      <c r="D149" s="47" t="s">
        <v>1282</v>
      </c>
      <c r="E149" s="46" t="s">
        <v>1283</v>
      </c>
      <c r="F149" s="47" t="s">
        <v>1284</v>
      </c>
      <c r="G149" s="46" t="s">
        <v>913</v>
      </c>
      <c r="H149" s="46" t="s">
        <v>1285</v>
      </c>
      <c r="I149" s="35" t="str">
        <f t="shared" si="28"/>
        <v>Emily Anderson</v>
      </c>
      <c r="J149" s="46" t="s">
        <v>429</v>
      </c>
      <c r="K149" s="46" t="s">
        <v>1286</v>
      </c>
      <c r="L149" s="35" t="str">
        <f t="shared" si="29"/>
        <v>Jennifer Jopp</v>
      </c>
      <c r="M149" s="46" t="s">
        <v>1287</v>
      </c>
      <c r="N149" s="46" t="s">
        <v>1288</v>
      </c>
      <c r="O149" s="35" t="str">
        <f t="shared" si="30"/>
        <v>Kelsey Martin</v>
      </c>
      <c r="P149" s="46" t="s">
        <v>1289</v>
      </c>
      <c r="Q149" s="46" t="s">
        <v>1290</v>
      </c>
      <c r="R149" s="35" t="str">
        <f t="shared" si="31"/>
        <v>Renee Simms</v>
      </c>
      <c r="S149" s="46" t="s">
        <v>66</v>
      </c>
      <c r="T149" s="46" t="s">
        <v>66</v>
      </c>
      <c r="U149" s="35" t="str">
        <f t="shared" si="32"/>
        <v xml:space="preserve"> </v>
      </c>
      <c r="V149" s="46"/>
      <c r="W149" s="46"/>
      <c r="X149" s="46"/>
      <c r="Y149" s="46"/>
      <c r="Z149" s="46"/>
      <c r="AA149" s="46"/>
      <c r="AB149" s="46"/>
      <c r="AC149" s="73" t="str">
        <f>+CONCATENATE(Table7[[#This Row],[Presenter 1 Full]]," ",CHAR(10),L149," ",CHAR(10),O149," ",CHAR(10),R149," ",CHAR(10),U149," ",CHAR(10),X149," ",CHAR(10),AA149," ")</f>
        <v xml:space="preserve">Emily Anderson 
Jennifer Jopp 
Kelsey Martin 
Renee Simms 
 </v>
      </c>
      <c r="AD149" s="10" t="s">
        <v>1291</v>
      </c>
    </row>
    <row r="150" spans="1:30" s="7" customFormat="1" ht="96" x14ac:dyDescent="0.2">
      <c r="A150" s="72" t="s">
        <v>1292</v>
      </c>
      <c r="B150" s="46" t="s">
        <v>176</v>
      </c>
      <c r="C150" s="52" t="s">
        <v>34</v>
      </c>
      <c r="D150" s="47" t="s">
        <v>1293</v>
      </c>
      <c r="E150" s="46"/>
      <c r="F150" s="47" t="s">
        <v>1294</v>
      </c>
      <c r="G150" s="46" t="s">
        <v>1160</v>
      </c>
      <c r="H150" s="46" t="s">
        <v>1295</v>
      </c>
      <c r="I150" s="35" t="str">
        <f t="shared" si="28"/>
        <v>Paul Leidig</v>
      </c>
      <c r="J150" s="46" t="s">
        <v>1296</v>
      </c>
      <c r="K150" s="46" t="s">
        <v>1297</v>
      </c>
      <c r="L150" s="35" t="str">
        <f t="shared" si="29"/>
        <v>William Oakes</v>
      </c>
      <c r="M150" s="46" t="s">
        <v>66</v>
      </c>
      <c r="N150" s="46" t="s">
        <v>66</v>
      </c>
      <c r="O150" s="35" t="str">
        <f t="shared" si="30"/>
        <v xml:space="preserve"> </v>
      </c>
      <c r="P150" s="46" t="s">
        <v>66</v>
      </c>
      <c r="Q150" s="46" t="s">
        <v>66</v>
      </c>
      <c r="R150" s="35" t="str">
        <f t="shared" si="31"/>
        <v xml:space="preserve"> </v>
      </c>
      <c r="S150" s="46" t="s">
        <v>66</v>
      </c>
      <c r="T150" s="46" t="s">
        <v>66</v>
      </c>
      <c r="U150" s="35" t="str">
        <f t="shared" si="32"/>
        <v xml:space="preserve"> </v>
      </c>
      <c r="V150" s="46"/>
      <c r="W150" s="46"/>
      <c r="X150" s="46"/>
      <c r="Y150" s="46"/>
      <c r="Z150" s="46"/>
      <c r="AA150" s="46"/>
      <c r="AB150" s="46" t="s">
        <v>66</v>
      </c>
      <c r="AC150" s="73" t="str">
        <f>+CONCATENATE(Table7[[#This Row],[Presenter 1 Full]]," ",CHAR(10),L150," ",CHAR(10),O150," ",CHAR(10),R150," ",CHAR(10),U150," ",CHAR(10),X150," ",CHAR(10),AA150," ")</f>
        <v xml:space="preserve">Paul Leidig 
William Oakes 
 </v>
      </c>
      <c r="AD150" s="10" t="s">
        <v>1298</v>
      </c>
    </row>
    <row r="151" spans="1:30" s="7" customFormat="1" ht="96" x14ac:dyDescent="0.2">
      <c r="A151" s="74" t="s">
        <v>1299</v>
      </c>
      <c r="B151" s="25" t="s">
        <v>176</v>
      </c>
      <c r="C151" s="38" t="s">
        <v>207</v>
      </c>
      <c r="D151" s="36" t="s">
        <v>1300</v>
      </c>
      <c r="E151" s="25" t="s">
        <v>1300</v>
      </c>
      <c r="F151" s="36" t="s">
        <v>1301</v>
      </c>
      <c r="G151" s="25" t="s">
        <v>1302</v>
      </c>
      <c r="H151" s="25" t="s">
        <v>1303</v>
      </c>
      <c r="I151" s="26" t="str">
        <f t="shared" si="28"/>
        <v>Mara Huber</v>
      </c>
      <c r="J151" s="25" t="s">
        <v>1304</v>
      </c>
      <c r="K151" s="25" t="s">
        <v>1305</v>
      </c>
      <c r="L151" s="26" t="str">
        <f t="shared" si="29"/>
        <v>Christina Heath</v>
      </c>
      <c r="M151" s="25" t="s">
        <v>1306</v>
      </c>
      <c r="N151" s="25" t="s">
        <v>1307</v>
      </c>
      <c r="O151" s="26" t="str">
        <f t="shared" si="30"/>
        <v>Charlie Baxter</v>
      </c>
      <c r="P151" s="25" t="s">
        <v>66</v>
      </c>
      <c r="Q151" s="25" t="s">
        <v>66</v>
      </c>
      <c r="R151" s="26" t="str">
        <f t="shared" si="31"/>
        <v xml:space="preserve"> </v>
      </c>
      <c r="S151" s="25" t="s">
        <v>66</v>
      </c>
      <c r="T151" s="25" t="s">
        <v>66</v>
      </c>
      <c r="U151" s="26" t="str">
        <f t="shared" si="32"/>
        <v xml:space="preserve"> </v>
      </c>
      <c r="V151" s="25"/>
      <c r="W151" s="25"/>
      <c r="X151" s="25"/>
      <c r="Y151" s="25"/>
      <c r="Z151" s="25"/>
      <c r="AA151" s="25"/>
      <c r="AB151" s="25"/>
      <c r="AC151" s="75" t="str">
        <f>+CONCATENATE(Table7[[#This Row],[Presenter 1 Full]]," ",CHAR(10),L151," ",CHAR(10),O151," ",CHAR(10),R151," ",CHAR(10),U151," ",CHAR(10),X151," ",CHAR(10),AA151," ")</f>
        <v xml:space="preserve">Mara Huber 
Christina Heath 
Charlie Baxter 
 </v>
      </c>
      <c r="AD151" s="10" t="s">
        <v>1308</v>
      </c>
    </row>
    <row r="152" spans="1:30" ht="96" x14ac:dyDescent="0.2">
      <c r="A152" s="72" t="s">
        <v>1309</v>
      </c>
      <c r="B152" s="50" t="s">
        <v>176</v>
      </c>
      <c r="C152" s="52" t="s">
        <v>130</v>
      </c>
      <c r="D152" s="53" t="s">
        <v>1310</v>
      </c>
      <c r="E152" s="50" t="s">
        <v>1311</v>
      </c>
      <c r="F152" s="53" t="s">
        <v>1312</v>
      </c>
      <c r="G152" s="50" t="s">
        <v>915</v>
      </c>
      <c r="H152" s="50" t="s">
        <v>916</v>
      </c>
      <c r="I152" s="35" t="str">
        <f t="shared" si="28"/>
        <v>Santos Flores</v>
      </c>
      <c r="J152" s="50" t="s">
        <v>66</v>
      </c>
      <c r="K152" s="50" t="s">
        <v>66</v>
      </c>
      <c r="L152" s="35" t="str">
        <f t="shared" si="29"/>
        <v xml:space="preserve"> </v>
      </c>
      <c r="M152" s="50" t="s">
        <v>66</v>
      </c>
      <c r="N152" s="50" t="s">
        <v>66</v>
      </c>
      <c r="O152" s="35" t="str">
        <f t="shared" si="30"/>
        <v xml:space="preserve"> </v>
      </c>
      <c r="P152" s="50" t="s">
        <v>66</v>
      </c>
      <c r="Q152" s="50" t="s">
        <v>66</v>
      </c>
      <c r="R152" s="35" t="str">
        <f t="shared" si="31"/>
        <v xml:space="preserve"> </v>
      </c>
      <c r="S152" s="50"/>
      <c r="T152" s="50"/>
      <c r="U152" s="35" t="str">
        <f t="shared" si="32"/>
        <v xml:space="preserve"> </v>
      </c>
      <c r="V152" s="50"/>
      <c r="W152" s="50"/>
      <c r="X152" s="50"/>
      <c r="Y152" s="50"/>
      <c r="Z152" s="50"/>
      <c r="AA152" s="50"/>
      <c r="AB152" s="50"/>
      <c r="AC152" s="73" t="str">
        <f>+CONCATENATE(Table7[[#This Row],[Presenter 1 Full]]," ",CHAR(10),L152," ",CHAR(10),O152," ",CHAR(10),R152," ",CHAR(10),U152," ",CHAR(10),X152," ",CHAR(10),AA152," ")</f>
        <v xml:space="preserve">Santos Flores 
 </v>
      </c>
      <c r="AD152" s="1" t="s">
        <v>1313</v>
      </c>
    </row>
    <row r="153" spans="1:30" ht="97" thickBot="1" x14ac:dyDescent="0.25">
      <c r="A153" s="78" t="s">
        <v>1314</v>
      </c>
      <c r="B153" s="79" t="s">
        <v>176</v>
      </c>
      <c r="C153" s="100" t="s">
        <v>228</v>
      </c>
      <c r="D153" s="80" t="s">
        <v>1315</v>
      </c>
      <c r="E153" s="79"/>
      <c r="F153" s="80" t="s">
        <v>1316</v>
      </c>
      <c r="G153" s="79" t="s">
        <v>1317</v>
      </c>
      <c r="H153" s="79" t="s">
        <v>1318</v>
      </c>
      <c r="I153" s="49" t="str">
        <f t="shared" si="28"/>
        <v>Michaela Neild</v>
      </c>
      <c r="J153" s="79" t="s">
        <v>66</v>
      </c>
      <c r="K153" s="79" t="s">
        <v>66</v>
      </c>
      <c r="L153" s="49" t="str">
        <f t="shared" si="29"/>
        <v xml:space="preserve"> </v>
      </c>
      <c r="M153" s="79" t="s">
        <v>66</v>
      </c>
      <c r="N153" s="79" t="s">
        <v>66</v>
      </c>
      <c r="O153" s="49" t="str">
        <f t="shared" si="30"/>
        <v xml:space="preserve"> </v>
      </c>
      <c r="P153" s="79" t="s">
        <v>66</v>
      </c>
      <c r="Q153" s="79" t="s">
        <v>66</v>
      </c>
      <c r="R153" s="49" t="str">
        <f t="shared" si="31"/>
        <v xml:space="preserve"> </v>
      </c>
      <c r="S153" s="79" t="s">
        <v>66</v>
      </c>
      <c r="T153" s="79" t="s">
        <v>66</v>
      </c>
      <c r="U153" s="49" t="str">
        <f t="shared" si="32"/>
        <v xml:space="preserve"> </v>
      </c>
      <c r="V153" s="79"/>
      <c r="W153" s="79"/>
      <c r="X153" s="79"/>
      <c r="Y153" s="79"/>
      <c r="Z153" s="79"/>
      <c r="AA153" s="79"/>
      <c r="AB153" s="79" t="s">
        <v>1319</v>
      </c>
      <c r="AC153" s="81" t="str">
        <f>+CONCATENATE(Table7[[#This Row],[Presenter 1 Full]]," ",CHAR(10),L153," ",CHAR(10),O153," ",CHAR(10),R153," ",CHAR(10),U153," ",CHAR(10),X153," ",CHAR(10),AA153," ")</f>
        <v xml:space="preserve">Michaela Neild 
 </v>
      </c>
      <c r="AD153" s="1" t="s">
        <v>1320</v>
      </c>
    </row>
    <row r="154" spans="1:30" ht="20" thickBot="1" x14ac:dyDescent="0.3">
      <c r="A154" s="104" t="s">
        <v>1321</v>
      </c>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6"/>
      <c r="AD154" s="1"/>
    </row>
    <row r="155" spans="1:30" s="65" customFormat="1" ht="17" thickBot="1" x14ac:dyDescent="0.25">
      <c r="A155" s="82" t="s">
        <v>1</v>
      </c>
      <c r="B155" s="61" t="s">
        <v>282</v>
      </c>
      <c r="C155" s="98" t="s">
        <v>3</v>
      </c>
      <c r="D155" s="63" t="s">
        <v>4</v>
      </c>
      <c r="E155" s="61" t="s">
        <v>5</v>
      </c>
      <c r="F155" s="63" t="s">
        <v>6</v>
      </c>
      <c r="G155" s="61" t="s">
        <v>7</v>
      </c>
      <c r="H155" s="61" t="s">
        <v>8</v>
      </c>
      <c r="I155" s="61" t="s">
        <v>9</v>
      </c>
      <c r="J155" s="61" t="s">
        <v>10</v>
      </c>
      <c r="K155" s="61" t="s">
        <v>11</v>
      </c>
      <c r="L155" s="61" t="s">
        <v>12</v>
      </c>
      <c r="M155" s="61" t="s">
        <v>13</v>
      </c>
      <c r="N155" s="61" t="s">
        <v>14</v>
      </c>
      <c r="O155" s="61" t="s">
        <v>15</v>
      </c>
      <c r="P155" s="61" t="s">
        <v>16</v>
      </c>
      <c r="Q155" s="61" t="s">
        <v>17</v>
      </c>
      <c r="R155" s="61" t="s">
        <v>18</v>
      </c>
      <c r="S155" s="61" t="s">
        <v>19</v>
      </c>
      <c r="T155" s="61" t="s">
        <v>20</v>
      </c>
      <c r="U155" s="61" t="s">
        <v>21</v>
      </c>
      <c r="V155" s="61" t="s">
        <v>22</v>
      </c>
      <c r="W155" s="61" t="s">
        <v>23</v>
      </c>
      <c r="X155" s="61" t="s">
        <v>24</v>
      </c>
      <c r="Y155" s="61" t="s">
        <v>25</v>
      </c>
      <c r="Z155" s="61" t="s">
        <v>26</v>
      </c>
      <c r="AA155" s="61" t="s">
        <v>27</v>
      </c>
      <c r="AB155" s="61" t="s">
        <v>28</v>
      </c>
      <c r="AC155" s="61" t="s">
        <v>29</v>
      </c>
      <c r="AD155" s="66" t="s">
        <v>30</v>
      </c>
    </row>
    <row r="156" spans="1:30" s="7" customFormat="1" ht="96" x14ac:dyDescent="0.2">
      <c r="A156" s="67" t="s">
        <v>1322</v>
      </c>
      <c r="B156" s="68" t="s">
        <v>33</v>
      </c>
      <c r="C156" s="99" t="s">
        <v>130</v>
      </c>
      <c r="D156" s="69" t="s">
        <v>1323</v>
      </c>
      <c r="E156" s="68" t="s">
        <v>1323</v>
      </c>
      <c r="F156" s="69" t="s">
        <v>1324</v>
      </c>
      <c r="G156" s="68" t="s">
        <v>510</v>
      </c>
      <c r="H156" s="68" t="s">
        <v>1325</v>
      </c>
      <c r="I156" s="70" t="str">
        <f t="shared" si="28"/>
        <v>Deborah Smith-Howell</v>
      </c>
      <c r="J156" s="68" t="s">
        <v>1326</v>
      </c>
      <c r="K156" s="68" t="s">
        <v>1327</v>
      </c>
      <c r="L156" s="70" t="str">
        <f t="shared" si="29"/>
        <v>Cecil Hicks</v>
      </c>
      <c r="M156" s="68" t="s">
        <v>869</v>
      </c>
      <c r="N156" s="68" t="s">
        <v>1328</v>
      </c>
      <c r="O156" s="70" t="str">
        <f t="shared" si="30"/>
        <v>Sara Woods</v>
      </c>
      <c r="P156" s="68" t="s">
        <v>1329</v>
      </c>
      <c r="Q156" s="68" t="s">
        <v>1330</v>
      </c>
      <c r="R156" s="70" t="str">
        <f t="shared" si="31"/>
        <v>Keristiena Dodge</v>
      </c>
      <c r="S156" s="70"/>
      <c r="T156" s="70"/>
      <c r="U156" s="70" t="str">
        <f t="shared" si="32"/>
        <v xml:space="preserve"> </v>
      </c>
      <c r="V156" s="68"/>
      <c r="W156" s="68"/>
      <c r="X156" s="68"/>
      <c r="Y156" s="68"/>
      <c r="Z156" s="68"/>
      <c r="AA156" s="68"/>
      <c r="AB156" s="68"/>
      <c r="AC156" s="71" t="str">
        <f>+CONCATENATE(Table8[[#This Row],[Presenter 1 Full]]," ",CHAR(10),L156," ",CHAR(10),O156," ",CHAR(10),R156," ",CHAR(10),U156," ",CHAR(10),X156," ",CHAR(10),AA156," ")</f>
        <v xml:space="preserve">Deborah Smith-Howell 
Cecil Hicks 
Sara Woods 
Keristiena Dodge 
 </v>
      </c>
      <c r="AD156" s="10" t="s">
        <v>1331</v>
      </c>
    </row>
    <row r="157" spans="1:30" s="7" customFormat="1" ht="96" x14ac:dyDescent="0.2">
      <c r="A157" s="72" t="s">
        <v>1332</v>
      </c>
      <c r="B157" s="46" t="s">
        <v>33</v>
      </c>
      <c r="C157" s="52" t="s">
        <v>408</v>
      </c>
      <c r="D157" s="47" t="s">
        <v>1333</v>
      </c>
      <c r="E157" s="46" t="s">
        <v>1333</v>
      </c>
      <c r="F157" s="47" t="s">
        <v>1334</v>
      </c>
      <c r="G157" s="46" t="s">
        <v>1335</v>
      </c>
      <c r="H157" s="46" t="s">
        <v>1336</v>
      </c>
      <c r="I157" s="48" t="str">
        <f t="shared" si="28"/>
        <v>Silvina Lopez Barrera</v>
      </c>
      <c r="J157" s="46" t="s">
        <v>544</v>
      </c>
      <c r="K157" s="46" t="s">
        <v>545</v>
      </c>
      <c r="L157" s="48" t="str">
        <f t="shared" si="29"/>
        <v>Caroline Kobia</v>
      </c>
      <c r="M157" s="46" t="s">
        <v>844</v>
      </c>
      <c r="N157" s="46" t="s">
        <v>1337</v>
      </c>
      <c r="O157" s="48" t="str">
        <f t="shared" si="30"/>
        <v>Michelle Garraway</v>
      </c>
      <c r="P157" s="46" t="s">
        <v>1335</v>
      </c>
      <c r="Q157" s="46" t="s">
        <v>1336</v>
      </c>
      <c r="R157" s="48" t="str">
        <f t="shared" si="31"/>
        <v>Silvina Lopez Barrera</v>
      </c>
      <c r="S157" s="46" t="s">
        <v>66</v>
      </c>
      <c r="T157" s="46" t="s">
        <v>66</v>
      </c>
      <c r="U157" s="48" t="str">
        <f t="shared" si="32"/>
        <v xml:space="preserve"> </v>
      </c>
      <c r="V157" s="46"/>
      <c r="W157" s="46"/>
      <c r="X157" s="46"/>
      <c r="Y157" s="46"/>
      <c r="Z157" s="46"/>
      <c r="AA157" s="46"/>
      <c r="AB157" s="46" t="s">
        <v>66</v>
      </c>
      <c r="AC157" s="73" t="str">
        <f>+CONCATENATE(Table8[[#This Row],[Presenter 1 Full]]," ",CHAR(10),L157," ",CHAR(10),O157," ",CHAR(10),R157," ",CHAR(10),U157," ",CHAR(10),X157," ",CHAR(10),AA157," ")</f>
        <v xml:space="preserve">Silvina Lopez Barrera 
Caroline Kobia 
Michelle Garraway 
Silvina Lopez Barrera 
 </v>
      </c>
      <c r="AD157" s="10" t="s">
        <v>1338</v>
      </c>
    </row>
    <row r="158" spans="1:30" s="7" customFormat="1" ht="96" x14ac:dyDescent="0.2">
      <c r="A158" s="74" t="s">
        <v>1339</v>
      </c>
      <c r="B158" s="25" t="s">
        <v>33</v>
      </c>
      <c r="C158" s="38" t="s">
        <v>228</v>
      </c>
      <c r="D158" s="36" t="s">
        <v>1340</v>
      </c>
      <c r="E158" s="25" t="s">
        <v>1340</v>
      </c>
      <c r="F158" s="36" t="s">
        <v>1341</v>
      </c>
      <c r="G158" s="25" t="s">
        <v>721</v>
      </c>
      <c r="H158" s="25" t="s">
        <v>722</v>
      </c>
      <c r="I158" s="26" t="str">
        <f t="shared" si="28"/>
        <v>Shivaani Selvaraj</v>
      </c>
      <c r="J158" s="25" t="s">
        <v>1342</v>
      </c>
      <c r="K158" s="25" t="s">
        <v>168</v>
      </c>
      <c r="L158" s="26" t="str">
        <f t="shared" si="29"/>
        <v>Dara Walker</v>
      </c>
      <c r="M158" s="25" t="s">
        <v>1343</v>
      </c>
      <c r="N158" s="25" t="s">
        <v>1344</v>
      </c>
      <c r="O158" s="26" t="str">
        <f t="shared" si="30"/>
        <v>Tanner Vea</v>
      </c>
      <c r="P158" s="25" t="s">
        <v>598</v>
      </c>
      <c r="Q158" s="25" t="s">
        <v>1345</v>
      </c>
      <c r="R158" s="26" t="str">
        <f t="shared" si="31"/>
        <v>John Holst</v>
      </c>
      <c r="S158" s="26"/>
      <c r="T158" s="26"/>
      <c r="U158" s="26" t="str">
        <f t="shared" si="32"/>
        <v xml:space="preserve"> </v>
      </c>
      <c r="V158" s="25"/>
      <c r="W158" s="25"/>
      <c r="X158" s="25"/>
      <c r="Y158" s="25"/>
      <c r="Z158" s="25"/>
      <c r="AA158" s="25"/>
      <c r="AB158" s="25" t="s">
        <v>1346</v>
      </c>
      <c r="AC158" s="75" t="str">
        <f>+CONCATENATE(Table8[[#This Row],[Presenter 1 Full]]," ",CHAR(10),L158," ",CHAR(10),O158," ",CHAR(10),R158," ",CHAR(10),U158," ",CHAR(10),X158," ",CHAR(10),AA158," ")</f>
        <v xml:space="preserve">Shivaani Selvaraj 
Dara Walker 
Tanner Vea 
John Holst 
 </v>
      </c>
      <c r="AD158" s="10" t="s">
        <v>1347</v>
      </c>
    </row>
    <row r="159" spans="1:30" s="13" customFormat="1" ht="96" x14ac:dyDescent="0.2">
      <c r="A159" s="83" t="s">
        <v>1348</v>
      </c>
      <c r="B159" s="20" t="s">
        <v>33</v>
      </c>
      <c r="C159" s="52" t="s">
        <v>34</v>
      </c>
      <c r="D159" s="37" t="s">
        <v>1349</v>
      </c>
      <c r="E159" s="20" t="s">
        <v>1350</v>
      </c>
      <c r="F159" s="37" t="s">
        <v>1351</v>
      </c>
      <c r="G159" s="20" t="s">
        <v>844</v>
      </c>
      <c r="H159" s="20" t="s">
        <v>1352</v>
      </c>
      <c r="I159" s="21" t="str">
        <f t="shared" si="28"/>
        <v>Michelle Bartlett</v>
      </c>
      <c r="J159" s="20" t="s">
        <v>203</v>
      </c>
      <c r="K159" s="20" t="s">
        <v>1352</v>
      </c>
      <c r="L159" s="21" t="str">
        <f t="shared" si="29"/>
        <v>James Bartlett</v>
      </c>
      <c r="M159" s="20" t="s">
        <v>1353</v>
      </c>
      <c r="N159" s="20" t="s">
        <v>560</v>
      </c>
      <c r="O159" s="21" t="str">
        <f t="shared" si="30"/>
        <v>Angela Thomas</v>
      </c>
      <c r="P159" s="20" t="s">
        <v>66</v>
      </c>
      <c r="Q159" s="20" t="s">
        <v>66</v>
      </c>
      <c r="R159" s="21" t="str">
        <f t="shared" si="31"/>
        <v xml:space="preserve"> </v>
      </c>
      <c r="S159" s="20" t="s">
        <v>66</v>
      </c>
      <c r="T159" s="20" t="s">
        <v>66</v>
      </c>
      <c r="U159" s="21" t="str">
        <f t="shared" si="32"/>
        <v xml:space="preserve"> </v>
      </c>
      <c r="V159" s="20"/>
      <c r="W159" s="20"/>
      <c r="X159" s="20"/>
      <c r="Y159" s="20"/>
      <c r="Z159" s="20"/>
      <c r="AA159" s="20"/>
      <c r="AB159" s="20"/>
      <c r="AC159" s="73" t="str">
        <f>+CONCATENATE(Table8[[#This Row],[Presenter 1 Full]]," ",CHAR(10),L159," ",CHAR(10),O159," ",CHAR(10),R159," ",CHAR(10),U159," ",CHAR(10),X159," ",CHAR(10),AA159," ")</f>
        <v xml:space="preserve">Michelle Bartlett 
James Bartlett 
Angela Thomas 
 </v>
      </c>
      <c r="AD159" s="12" t="s">
        <v>1354</v>
      </c>
    </row>
    <row r="160" spans="1:30" s="7" customFormat="1" ht="96" x14ac:dyDescent="0.2">
      <c r="A160" s="74" t="s">
        <v>1355</v>
      </c>
      <c r="B160" s="25" t="s">
        <v>33</v>
      </c>
      <c r="C160" s="38" t="s">
        <v>228</v>
      </c>
      <c r="D160" s="36" t="s">
        <v>1356</v>
      </c>
      <c r="E160" s="25" t="s">
        <v>1356</v>
      </c>
      <c r="F160" s="36" t="s">
        <v>1357</v>
      </c>
      <c r="G160" s="25" t="s">
        <v>1358</v>
      </c>
      <c r="H160" s="25" t="s">
        <v>1359</v>
      </c>
      <c r="I160" s="26" t="str">
        <f t="shared" si="28"/>
        <v>Joshua Podvin</v>
      </c>
      <c r="J160" s="25" t="s">
        <v>275</v>
      </c>
      <c r="K160" s="25" t="s">
        <v>1360</v>
      </c>
      <c r="L160" s="26" t="str">
        <f t="shared" si="29"/>
        <v>Katie Higgins</v>
      </c>
      <c r="M160" s="25" t="s">
        <v>1193</v>
      </c>
      <c r="N160" s="25" t="s">
        <v>1361</v>
      </c>
      <c r="O160" s="26" t="str">
        <f t="shared" si="30"/>
        <v>Brian Halderman</v>
      </c>
      <c r="P160" s="25" t="s">
        <v>1362</v>
      </c>
      <c r="Q160" s="25" t="s">
        <v>1363</v>
      </c>
      <c r="R160" s="26" t="str">
        <f t="shared" si="31"/>
        <v>Caitlin Henkel</v>
      </c>
      <c r="S160" s="25" t="s">
        <v>1364</v>
      </c>
      <c r="T160" s="25" t="s">
        <v>1365</v>
      </c>
      <c r="U160" s="26" t="str">
        <f t="shared" si="32"/>
        <v>Melissa Emidy</v>
      </c>
      <c r="V160" s="25" t="s">
        <v>1366</v>
      </c>
      <c r="W160" s="25" t="s">
        <v>1367</v>
      </c>
      <c r="X160" s="25"/>
      <c r="Y160" s="25"/>
      <c r="Z160" s="25"/>
      <c r="AA160" s="25"/>
      <c r="AB160" s="25"/>
      <c r="AC160" s="75" t="str">
        <f>+CONCATENATE(Table8[[#This Row],[Presenter 1 Full]]," ",CHAR(10),L160," ",CHAR(10),O160," ",CHAR(10),R160," ",CHAR(10),U160," ",CHAR(10),X160," ",CHAR(10),AA160," ")</f>
        <v xml:space="preserve">Joshua Podvin 
Katie Higgins 
Brian Halderman 
Caitlin Henkel 
Melissa Emidy 
 </v>
      </c>
      <c r="AD160" s="10" t="s">
        <v>1368</v>
      </c>
    </row>
    <row r="161" spans="1:30" s="7" customFormat="1" ht="96" x14ac:dyDescent="0.2">
      <c r="A161" s="72" t="s">
        <v>1369</v>
      </c>
      <c r="B161" s="46" t="s">
        <v>110</v>
      </c>
      <c r="C161" s="52" t="s">
        <v>98</v>
      </c>
      <c r="D161" s="47" t="s">
        <v>1370</v>
      </c>
      <c r="E161" s="46" t="s">
        <v>1371</v>
      </c>
      <c r="F161" s="47" t="s">
        <v>1372</v>
      </c>
      <c r="G161" s="46" t="s">
        <v>1373</v>
      </c>
      <c r="H161" s="46" t="s">
        <v>1002</v>
      </c>
      <c r="I161" s="48" t="str">
        <f t="shared" si="28"/>
        <v>Brad Olson</v>
      </c>
      <c r="J161" s="46" t="s">
        <v>583</v>
      </c>
      <c r="K161" s="46" t="s">
        <v>1374</v>
      </c>
      <c r="L161" s="48" t="str">
        <f t="shared" si="29"/>
        <v>Mark Brennan</v>
      </c>
      <c r="M161" s="46" t="s">
        <v>66</v>
      </c>
      <c r="N161" s="46" t="s">
        <v>66</v>
      </c>
      <c r="O161" s="48" t="str">
        <f t="shared" si="30"/>
        <v xml:space="preserve"> </v>
      </c>
      <c r="P161" s="46" t="s">
        <v>66</v>
      </c>
      <c r="Q161" s="46" t="s">
        <v>66</v>
      </c>
      <c r="R161" s="48" t="str">
        <f t="shared" si="31"/>
        <v xml:space="preserve"> </v>
      </c>
      <c r="S161" s="46" t="s">
        <v>66</v>
      </c>
      <c r="T161" s="46" t="s">
        <v>66</v>
      </c>
      <c r="U161" s="48" t="str">
        <f t="shared" si="32"/>
        <v xml:space="preserve"> </v>
      </c>
      <c r="V161" s="46"/>
      <c r="W161" s="46"/>
      <c r="X161" s="46"/>
      <c r="Y161" s="46"/>
      <c r="Z161" s="46"/>
      <c r="AA161" s="46"/>
      <c r="AB161" s="46"/>
      <c r="AC161" s="73" t="str">
        <f>+CONCATENATE(Table8[[#This Row],[Presenter 1 Full]]," ",CHAR(10),L161," ",CHAR(10),O161," ",CHAR(10),R161," ",CHAR(10),U161," ",CHAR(10),X161," ",CHAR(10),AA161," ")</f>
        <v xml:space="preserve">Brad Olson 
Mark Brennan 
 </v>
      </c>
      <c r="AD161" s="10" t="s">
        <v>1375</v>
      </c>
    </row>
    <row r="162" spans="1:30" s="7" customFormat="1" ht="96" x14ac:dyDescent="0.2">
      <c r="A162" s="72" t="s">
        <v>1376</v>
      </c>
      <c r="B162" s="46" t="s">
        <v>110</v>
      </c>
      <c r="C162" s="52" t="s">
        <v>81</v>
      </c>
      <c r="D162" s="47" t="s">
        <v>1377</v>
      </c>
      <c r="E162" s="46"/>
      <c r="F162" s="47" t="s">
        <v>1378</v>
      </c>
      <c r="G162" s="46" t="s">
        <v>429</v>
      </c>
      <c r="H162" s="46" t="s">
        <v>1236</v>
      </c>
      <c r="I162" s="48" t="str">
        <f t="shared" si="28"/>
        <v>Jennifer Magee</v>
      </c>
      <c r="J162" s="46" t="s">
        <v>581</v>
      </c>
      <c r="K162" s="46" t="s">
        <v>582</v>
      </c>
      <c r="L162" s="48" t="str">
        <f t="shared" si="29"/>
        <v>Ashley Henry</v>
      </c>
      <c r="M162" s="48"/>
      <c r="N162" s="48"/>
      <c r="O162" s="48" t="str">
        <f t="shared" si="30"/>
        <v xml:space="preserve"> </v>
      </c>
      <c r="P162" s="46" t="s">
        <v>66</v>
      </c>
      <c r="Q162" s="46" t="s">
        <v>66</v>
      </c>
      <c r="R162" s="48" t="str">
        <f t="shared" si="31"/>
        <v xml:space="preserve"> </v>
      </c>
      <c r="S162" s="46" t="s">
        <v>66</v>
      </c>
      <c r="T162" s="46" t="s">
        <v>66</v>
      </c>
      <c r="U162" s="48" t="str">
        <f t="shared" si="32"/>
        <v xml:space="preserve"> </v>
      </c>
      <c r="V162" s="46"/>
      <c r="W162" s="46"/>
      <c r="X162" s="46"/>
      <c r="Y162" s="46"/>
      <c r="Z162" s="46"/>
      <c r="AA162" s="46"/>
      <c r="AB162" s="46"/>
      <c r="AC162" s="73" t="str">
        <f>+CONCATENATE(Table8[[#This Row],[Presenter 1 Full]]," ",CHAR(10),L162," ",CHAR(10),O162," ",CHAR(10),R162," ",CHAR(10),U162," ",CHAR(10),X162," ",CHAR(10),AA162," ")</f>
        <v xml:space="preserve">Jennifer Magee 
Ashley Henry 
 </v>
      </c>
      <c r="AD162" s="10" t="s">
        <v>1379</v>
      </c>
    </row>
    <row r="163" spans="1:30" s="7" customFormat="1" ht="96" x14ac:dyDescent="0.2">
      <c r="A163" s="74" t="s">
        <v>1380</v>
      </c>
      <c r="B163" s="25" t="s">
        <v>110</v>
      </c>
      <c r="C163" s="38" t="s">
        <v>130</v>
      </c>
      <c r="D163" s="38" t="s">
        <v>1381</v>
      </c>
      <c r="E163" s="28" t="s">
        <v>1381</v>
      </c>
      <c r="F163" s="36" t="s">
        <v>1382</v>
      </c>
      <c r="G163" s="25" t="s">
        <v>575</v>
      </c>
      <c r="H163" s="25" t="s">
        <v>576</v>
      </c>
      <c r="I163" s="26" t="str">
        <f t="shared" si="28"/>
        <v>Benjamin Berger</v>
      </c>
      <c r="J163" s="25" t="s">
        <v>1383</v>
      </c>
      <c r="K163" s="25" t="s">
        <v>1145</v>
      </c>
      <c r="L163" s="26" t="str">
        <f t="shared" si="29"/>
        <v>Nina Johnson</v>
      </c>
      <c r="M163" s="25" t="s">
        <v>1384</v>
      </c>
      <c r="N163" s="25" t="s">
        <v>1385</v>
      </c>
      <c r="O163" s="26" t="str">
        <f t="shared" si="30"/>
        <v>Giovanna DiChiro</v>
      </c>
      <c r="P163" s="25" t="s">
        <v>1386</v>
      </c>
      <c r="Q163" s="25" t="s">
        <v>1387</v>
      </c>
      <c r="R163" s="26" t="str">
        <f t="shared" si="31"/>
        <v>Antonne Henshaw</v>
      </c>
      <c r="S163" s="26"/>
      <c r="T163" s="26"/>
      <c r="U163" s="26" t="str">
        <f t="shared" si="32"/>
        <v xml:space="preserve"> </v>
      </c>
      <c r="V163" s="25"/>
      <c r="W163" s="25"/>
      <c r="X163" s="25"/>
      <c r="Y163" s="25"/>
      <c r="Z163" s="25"/>
      <c r="AA163" s="25"/>
      <c r="AB163" s="25"/>
      <c r="AC163" s="75" t="str">
        <f>+CONCATENATE(Table8[[#This Row],[Presenter 1 Full]]," ",CHAR(10),L163," ",CHAR(10),O163," ",CHAR(10),R163," ",CHAR(10),U163," ",CHAR(10),X163," ",CHAR(10),AA163," ")</f>
        <v xml:space="preserve">Benjamin Berger 
Nina Johnson 
Giovanna DiChiro 
Antonne Henshaw 
 </v>
      </c>
      <c r="AD163" s="10" t="s">
        <v>1388</v>
      </c>
    </row>
    <row r="164" spans="1:30" s="7" customFormat="1" ht="96" x14ac:dyDescent="0.2">
      <c r="A164" s="72" t="s">
        <v>1389</v>
      </c>
      <c r="B164" s="46" t="s">
        <v>110</v>
      </c>
      <c r="C164" s="52" t="s">
        <v>98</v>
      </c>
      <c r="D164" s="47" t="s">
        <v>1390</v>
      </c>
      <c r="E164" s="46" t="s">
        <v>1391</v>
      </c>
      <c r="F164" s="47" t="s">
        <v>1392</v>
      </c>
      <c r="G164" s="46" t="s">
        <v>1393</v>
      </c>
      <c r="H164" s="46" t="s">
        <v>1394</v>
      </c>
      <c r="I164" s="48" t="str">
        <f t="shared" si="28"/>
        <v>Kate Bukoski</v>
      </c>
      <c r="J164" s="46"/>
      <c r="K164" s="46"/>
      <c r="L164" s="48" t="str">
        <f t="shared" si="29"/>
        <v xml:space="preserve"> </v>
      </c>
      <c r="M164" s="46" t="s">
        <v>66</v>
      </c>
      <c r="N164" s="46" t="s">
        <v>66</v>
      </c>
      <c r="O164" s="48" t="str">
        <f t="shared" si="30"/>
        <v xml:space="preserve"> </v>
      </c>
      <c r="P164" s="46" t="s">
        <v>66</v>
      </c>
      <c r="Q164" s="46" t="s">
        <v>66</v>
      </c>
      <c r="R164" s="48" t="str">
        <f t="shared" si="31"/>
        <v xml:space="preserve"> </v>
      </c>
      <c r="S164" s="46" t="s">
        <v>66</v>
      </c>
      <c r="T164" s="46" t="s">
        <v>66</v>
      </c>
      <c r="U164" s="48" t="str">
        <f t="shared" si="32"/>
        <v xml:space="preserve"> </v>
      </c>
      <c r="V164" s="46"/>
      <c r="W164" s="46"/>
      <c r="X164" s="46"/>
      <c r="Y164" s="46"/>
      <c r="Z164" s="46"/>
      <c r="AA164" s="46"/>
      <c r="AB164" s="46"/>
      <c r="AC164" s="73" t="str">
        <f>+CONCATENATE(Table8[[#This Row],[Presenter 1 Full]]," ",CHAR(10),L164," ",CHAR(10),O164," ",CHAR(10),R164," ",CHAR(10),U164," ",CHAR(10),X164," ",CHAR(10),AA164," ")</f>
        <v xml:space="preserve">Kate Bukoski 
 </v>
      </c>
      <c r="AD164" s="10" t="s">
        <v>1395</v>
      </c>
    </row>
    <row r="165" spans="1:30" s="7" customFormat="1" ht="96" x14ac:dyDescent="0.2">
      <c r="A165" s="72" t="s">
        <v>1396</v>
      </c>
      <c r="B165" s="46" t="s">
        <v>110</v>
      </c>
      <c r="C165" s="52" t="s">
        <v>98</v>
      </c>
      <c r="D165" s="47" t="s">
        <v>1397</v>
      </c>
      <c r="E165" s="46"/>
      <c r="F165" s="47" t="s">
        <v>1398</v>
      </c>
      <c r="G165" s="46" t="s">
        <v>1399</v>
      </c>
      <c r="H165" s="46" t="s">
        <v>1400</v>
      </c>
      <c r="I165" s="48" t="str">
        <f t="shared" si="28"/>
        <v>Cat Normoyle</v>
      </c>
      <c r="J165" s="46" t="s">
        <v>66</v>
      </c>
      <c r="K165" s="46" t="s">
        <v>66</v>
      </c>
      <c r="L165" s="48" t="str">
        <f t="shared" si="29"/>
        <v xml:space="preserve"> </v>
      </c>
      <c r="M165" s="46" t="s">
        <v>66</v>
      </c>
      <c r="N165" s="46" t="s">
        <v>66</v>
      </c>
      <c r="O165" s="48" t="str">
        <f t="shared" si="30"/>
        <v xml:space="preserve"> </v>
      </c>
      <c r="P165" s="46" t="s">
        <v>66</v>
      </c>
      <c r="Q165" s="46" t="s">
        <v>66</v>
      </c>
      <c r="R165" s="48" t="str">
        <f t="shared" si="31"/>
        <v xml:space="preserve"> </v>
      </c>
      <c r="S165" s="46" t="s">
        <v>66</v>
      </c>
      <c r="T165" s="46" t="s">
        <v>66</v>
      </c>
      <c r="U165" s="48" t="str">
        <f t="shared" si="32"/>
        <v xml:space="preserve"> </v>
      </c>
      <c r="V165" s="46"/>
      <c r="W165" s="46"/>
      <c r="X165" s="46"/>
      <c r="Y165" s="46"/>
      <c r="Z165" s="46"/>
      <c r="AA165" s="46"/>
      <c r="AB165" s="46" t="s">
        <v>66</v>
      </c>
      <c r="AC165" s="73" t="str">
        <f>+CONCATENATE(Table8[[#This Row],[Presenter 1 Full]]," ",CHAR(10),L165," ",CHAR(10),O165," ",CHAR(10),R165," ",CHAR(10),U165," ",CHAR(10),X165," ",CHAR(10),AA165," ")</f>
        <v xml:space="preserve">Cat Normoyle 
 </v>
      </c>
      <c r="AD165" s="10" t="s">
        <v>1401</v>
      </c>
    </row>
    <row r="166" spans="1:30" s="7" customFormat="1" ht="96" x14ac:dyDescent="0.2">
      <c r="A166" s="72" t="s">
        <v>1402</v>
      </c>
      <c r="B166" s="46" t="s">
        <v>110</v>
      </c>
      <c r="C166" s="52" t="s">
        <v>34</v>
      </c>
      <c r="D166" s="47" t="s">
        <v>1403</v>
      </c>
      <c r="E166" s="46"/>
      <c r="F166" s="47" t="s">
        <v>1404</v>
      </c>
      <c r="G166" s="46" t="s">
        <v>1405</v>
      </c>
      <c r="H166" s="46" t="s">
        <v>1406</v>
      </c>
      <c r="I166" s="48" t="str">
        <f t="shared" si="28"/>
        <v>Karin Assmann</v>
      </c>
      <c r="J166" s="46"/>
      <c r="K166" s="46"/>
      <c r="L166" s="48" t="str">
        <f t="shared" si="29"/>
        <v xml:space="preserve"> </v>
      </c>
      <c r="M166" s="46" t="s">
        <v>66</v>
      </c>
      <c r="N166" s="46" t="s">
        <v>66</v>
      </c>
      <c r="O166" s="48" t="str">
        <f t="shared" si="30"/>
        <v xml:space="preserve"> </v>
      </c>
      <c r="P166" s="46" t="s">
        <v>66</v>
      </c>
      <c r="Q166" s="46" t="s">
        <v>66</v>
      </c>
      <c r="R166" s="48" t="str">
        <f t="shared" si="31"/>
        <v xml:space="preserve"> </v>
      </c>
      <c r="S166" s="46" t="s">
        <v>66</v>
      </c>
      <c r="T166" s="46" t="s">
        <v>66</v>
      </c>
      <c r="U166" s="48" t="str">
        <f t="shared" si="32"/>
        <v xml:space="preserve"> </v>
      </c>
      <c r="V166" s="46"/>
      <c r="W166" s="46"/>
      <c r="X166" s="46"/>
      <c r="Y166" s="46"/>
      <c r="Z166" s="46"/>
      <c r="AA166" s="46"/>
      <c r="AB166" s="46" t="s">
        <v>1407</v>
      </c>
      <c r="AC166" s="73" t="str">
        <f>+CONCATENATE(Table8[[#This Row],[Presenter 1 Full]]," ",CHAR(10),L166," ",CHAR(10),O166," ",CHAR(10),R166," ",CHAR(10),U166," ",CHAR(10),X166," ",CHAR(10),AA166," ")</f>
        <v xml:space="preserve">Karin Assmann 
 </v>
      </c>
      <c r="AD166" s="10" t="s">
        <v>1408</v>
      </c>
    </row>
    <row r="167" spans="1:30" s="7" customFormat="1" ht="96" x14ac:dyDescent="0.2">
      <c r="A167" s="74" t="s">
        <v>1409</v>
      </c>
      <c r="B167" s="25" t="s">
        <v>110</v>
      </c>
      <c r="C167" s="38" t="s">
        <v>408</v>
      </c>
      <c r="D167" s="36" t="s">
        <v>1410</v>
      </c>
      <c r="E167" s="25"/>
      <c r="F167" s="36" t="s">
        <v>1411</v>
      </c>
      <c r="G167" s="25" t="s">
        <v>598</v>
      </c>
      <c r="H167" s="25" t="s">
        <v>1185</v>
      </c>
      <c r="I167" s="26" t="str">
        <f t="shared" si="28"/>
        <v>John Hill</v>
      </c>
      <c r="J167" s="25" t="s">
        <v>66</v>
      </c>
      <c r="K167" s="25" t="s">
        <v>66</v>
      </c>
      <c r="L167" s="26" t="str">
        <f t="shared" si="29"/>
        <v xml:space="preserve"> </v>
      </c>
      <c r="M167" s="25" t="s">
        <v>66</v>
      </c>
      <c r="N167" s="25" t="s">
        <v>66</v>
      </c>
      <c r="O167" s="26" t="str">
        <f t="shared" si="30"/>
        <v xml:space="preserve"> </v>
      </c>
      <c r="P167" s="25" t="s">
        <v>66</v>
      </c>
      <c r="Q167" s="25" t="s">
        <v>66</v>
      </c>
      <c r="R167" s="26" t="str">
        <f t="shared" si="31"/>
        <v xml:space="preserve"> </v>
      </c>
      <c r="S167" s="25" t="s">
        <v>66</v>
      </c>
      <c r="T167" s="25" t="s">
        <v>66</v>
      </c>
      <c r="U167" s="26" t="str">
        <f t="shared" si="32"/>
        <v xml:space="preserve"> </v>
      </c>
      <c r="V167" s="25"/>
      <c r="W167" s="25"/>
      <c r="X167" s="25"/>
      <c r="Y167" s="25"/>
      <c r="Z167" s="25"/>
      <c r="AA167" s="25"/>
      <c r="AB167" s="25" t="s">
        <v>66</v>
      </c>
      <c r="AC167" s="75" t="str">
        <f>+CONCATENATE(Table8[[#This Row],[Presenter 1 Full]]," ",CHAR(10),L167," ",CHAR(10),O167," ",CHAR(10),R167," ",CHAR(10),U167," ",CHAR(10),X167," ",CHAR(10),AA167," ")</f>
        <v xml:space="preserve">John Hill 
 </v>
      </c>
      <c r="AD167" s="10" t="s">
        <v>1412</v>
      </c>
    </row>
    <row r="168" spans="1:30" s="7" customFormat="1" ht="96" x14ac:dyDescent="0.2">
      <c r="A168" s="74" t="s">
        <v>1413</v>
      </c>
      <c r="B168" s="25" t="s">
        <v>110</v>
      </c>
      <c r="C168" s="38" t="s">
        <v>34</v>
      </c>
      <c r="D168" s="36" t="s">
        <v>1414</v>
      </c>
      <c r="E168" s="25"/>
      <c r="F168" s="36" t="s">
        <v>1415</v>
      </c>
      <c r="G168" s="25" t="s">
        <v>1416</v>
      </c>
      <c r="H168" s="25" t="s">
        <v>1417</v>
      </c>
      <c r="I168" s="26" t="str">
        <f>G168&amp;" "&amp;H168</f>
        <v>Merijn van der Heijden</v>
      </c>
      <c r="J168" s="26"/>
      <c r="K168" s="26"/>
      <c r="L168" s="26"/>
      <c r="M168" s="26"/>
      <c r="N168" s="26"/>
      <c r="O168" s="26" t="str">
        <f t="shared" si="30"/>
        <v xml:space="preserve"> </v>
      </c>
      <c r="P168" s="25" t="s">
        <v>66</v>
      </c>
      <c r="Q168" s="25" t="s">
        <v>66</v>
      </c>
      <c r="R168" s="26" t="str">
        <f t="shared" si="31"/>
        <v xml:space="preserve"> </v>
      </c>
      <c r="S168" s="25" t="s">
        <v>66</v>
      </c>
      <c r="T168" s="25" t="s">
        <v>66</v>
      </c>
      <c r="U168" s="26" t="str">
        <f t="shared" si="32"/>
        <v xml:space="preserve"> </v>
      </c>
      <c r="V168" s="25"/>
      <c r="W168" s="25"/>
      <c r="X168" s="25"/>
      <c r="Y168" s="25"/>
      <c r="Z168" s="25"/>
      <c r="AA168" s="25"/>
      <c r="AB168" s="25"/>
      <c r="AC168" s="75" t="str">
        <f>+CONCATENATE(Table8[[#This Row],[Presenter 1 Full]]," ",CHAR(10),L168," ",CHAR(10),O168," ",CHAR(10),R168," ",CHAR(10),U168," ",CHAR(10),X168," ",CHAR(10),AA168," ")</f>
        <v xml:space="preserve">Merijn van der Heijden 
 </v>
      </c>
      <c r="AD168" s="10" t="s">
        <v>1418</v>
      </c>
    </row>
    <row r="169" spans="1:30" s="7" customFormat="1" ht="96" x14ac:dyDescent="0.2">
      <c r="A169" s="72" t="s">
        <v>1419</v>
      </c>
      <c r="B169" s="46" t="s">
        <v>176</v>
      </c>
      <c r="C169" s="52" t="s">
        <v>130</v>
      </c>
      <c r="D169" s="47" t="s">
        <v>1420</v>
      </c>
      <c r="E169" s="46"/>
      <c r="F169" s="47" t="s">
        <v>1421</v>
      </c>
      <c r="G169" s="46" t="s">
        <v>1422</v>
      </c>
      <c r="H169" s="46" t="s">
        <v>1423</v>
      </c>
      <c r="I169" s="48" t="str">
        <f t="shared" si="28"/>
        <v>Dr. Tabitha Grier-Reed</v>
      </c>
      <c r="J169" s="46" t="s">
        <v>1424</v>
      </c>
      <c r="K169" s="46" t="s">
        <v>1425</v>
      </c>
      <c r="L169" s="48" t="str">
        <f t="shared" si="29"/>
        <v>Roun Said</v>
      </c>
      <c r="M169" s="46" t="s">
        <v>66</v>
      </c>
      <c r="N169" s="46" t="s">
        <v>66</v>
      </c>
      <c r="O169" s="48" t="str">
        <f t="shared" si="30"/>
        <v xml:space="preserve"> </v>
      </c>
      <c r="P169" s="46" t="s">
        <v>66</v>
      </c>
      <c r="Q169" s="46" t="s">
        <v>66</v>
      </c>
      <c r="R169" s="48" t="str">
        <f t="shared" si="31"/>
        <v xml:space="preserve"> </v>
      </c>
      <c r="S169" s="46" t="s">
        <v>66</v>
      </c>
      <c r="T169" s="46" t="s">
        <v>66</v>
      </c>
      <c r="U169" s="48" t="str">
        <f t="shared" si="32"/>
        <v xml:space="preserve"> </v>
      </c>
      <c r="V169" s="46"/>
      <c r="W169" s="46"/>
      <c r="X169" s="46"/>
      <c r="Y169" s="46"/>
      <c r="Z169" s="46"/>
      <c r="AA169" s="46"/>
      <c r="AB169" s="46"/>
      <c r="AC169" s="73" t="str">
        <f>+CONCATENATE(Table8[[#This Row],[Presenter 1 Full]]," ",CHAR(10),L169," ",CHAR(10),O169," ",CHAR(10),R169," ",CHAR(10),U169," ",CHAR(10),X169," ",CHAR(10),AA169," ")</f>
        <v xml:space="preserve">Dr. Tabitha Grier-Reed 
Roun Said 
 </v>
      </c>
      <c r="AD169" s="10" t="s">
        <v>1426</v>
      </c>
    </row>
    <row r="170" spans="1:30" s="7" customFormat="1" ht="96" x14ac:dyDescent="0.2">
      <c r="A170" s="72" t="s">
        <v>1427</v>
      </c>
      <c r="B170" s="46" t="s">
        <v>176</v>
      </c>
      <c r="C170" s="52" t="s">
        <v>130</v>
      </c>
      <c r="D170" s="47" t="s">
        <v>1428</v>
      </c>
      <c r="E170" s="46"/>
      <c r="F170" s="47" t="s">
        <v>1429</v>
      </c>
      <c r="G170" s="46" t="s">
        <v>308</v>
      </c>
      <c r="H170" s="46" t="s">
        <v>309</v>
      </c>
      <c r="I170" s="48" t="str">
        <f t="shared" si="28"/>
        <v>Douglas Craddock</v>
      </c>
      <c r="J170" s="46" t="s">
        <v>310</v>
      </c>
      <c r="K170" s="46" t="s">
        <v>311</v>
      </c>
      <c r="L170" s="48" t="str">
        <f t="shared" si="29"/>
        <v>Jerron Jones</v>
      </c>
      <c r="M170" s="46" t="s">
        <v>1430</v>
      </c>
      <c r="N170" s="46" t="s">
        <v>1431</v>
      </c>
      <c r="O170" s="48" t="str">
        <f t="shared" si="30"/>
        <v>Zak Cohen</v>
      </c>
      <c r="P170" s="46" t="s">
        <v>1432</v>
      </c>
      <c r="Q170" s="46" t="s">
        <v>1433</v>
      </c>
      <c r="R170" s="48" t="str">
        <f t="shared" si="31"/>
        <v>Lindsy Serrano</v>
      </c>
      <c r="S170" s="46" t="s">
        <v>66</v>
      </c>
      <c r="T170" s="46" t="s">
        <v>66</v>
      </c>
      <c r="U170" s="48" t="str">
        <f t="shared" si="32"/>
        <v xml:space="preserve"> </v>
      </c>
      <c r="V170" s="46"/>
      <c r="W170" s="46"/>
      <c r="X170" s="46"/>
      <c r="Y170" s="46"/>
      <c r="Z170" s="46"/>
      <c r="AA170" s="46"/>
      <c r="AB170" s="46"/>
      <c r="AC170" s="73" t="str">
        <f>+CONCATENATE(Table8[[#This Row],[Presenter 1 Full]]," ",CHAR(10),L170," ",CHAR(10),O170," ",CHAR(10),R170," ",CHAR(10),U170," ",CHAR(10),X170," ",CHAR(10),AA170," ")</f>
        <v xml:space="preserve">Douglas Craddock 
Jerron Jones 
Zak Cohen 
Lindsy Serrano 
 </v>
      </c>
      <c r="AD170" s="10" t="s">
        <v>1434</v>
      </c>
    </row>
    <row r="171" spans="1:30" s="7" customFormat="1" ht="112" x14ac:dyDescent="0.2">
      <c r="A171" s="74" t="s">
        <v>1435</v>
      </c>
      <c r="B171" s="25" t="s">
        <v>176</v>
      </c>
      <c r="C171" s="38" t="s">
        <v>34</v>
      </c>
      <c r="D171" s="36" t="s">
        <v>1436</v>
      </c>
      <c r="E171" s="25"/>
      <c r="F171" s="36" t="s">
        <v>1437</v>
      </c>
      <c r="G171" s="25" t="s">
        <v>1438</v>
      </c>
      <c r="H171" s="25" t="s">
        <v>1439</v>
      </c>
      <c r="I171" s="26" t="str">
        <f t="shared" si="28"/>
        <v>Dr. Janice Meyer</v>
      </c>
      <c r="J171" s="25" t="s">
        <v>1440</v>
      </c>
      <c r="K171" s="25" t="s">
        <v>1441</v>
      </c>
      <c r="L171" s="26" t="str">
        <f t="shared" si="29"/>
        <v>Dr. Valerie Hill Jackson</v>
      </c>
      <c r="M171" s="25" t="s">
        <v>452</v>
      </c>
      <c r="N171" s="25" t="s">
        <v>1442</v>
      </c>
      <c r="O171" s="26" t="str">
        <f t="shared" si="30"/>
        <v>Amy Jurica Hinnant</v>
      </c>
      <c r="P171" s="25" t="s">
        <v>1443</v>
      </c>
      <c r="Q171" s="25" t="s">
        <v>218</v>
      </c>
      <c r="R171" s="26" t="str">
        <f t="shared" si="31"/>
        <v>Dr. Leann Smith</v>
      </c>
      <c r="S171" s="25" t="s">
        <v>1275</v>
      </c>
      <c r="T171" s="25" t="s">
        <v>1444</v>
      </c>
      <c r="U171" s="26" t="str">
        <f t="shared" si="32"/>
        <v>Jeanne Carter</v>
      </c>
      <c r="V171" s="25" t="s">
        <v>1445</v>
      </c>
      <c r="W171" s="25" t="s">
        <v>1444</v>
      </c>
      <c r="X171" s="25"/>
      <c r="Y171" s="25"/>
      <c r="Z171" s="25"/>
      <c r="AA171" s="25"/>
      <c r="AB171" s="25"/>
      <c r="AC171" s="75" t="str">
        <f>+CONCATENATE(Table8[[#This Row],[Presenter 1 Full]]," ",CHAR(10),L171," ",CHAR(10),O171," ",CHAR(10),R171," ",CHAR(10),U171," ",CHAR(10),X171," ",CHAR(10),AA171," ")</f>
        <v xml:space="preserve">Dr. Janice Meyer 
Dr. Valerie Hill Jackson 
Amy Jurica Hinnant 
Dr. Leann Smith 
Jeanne Carter 
 </v>
      </c>
      <c r="AD171" s="10" t="s">
        <v>1446</v>
      </c>
    </row>
    <row r="172" spans="1:30" s="7" customFormat="1" ht="96" x14ac:dyDescent="0.2">
      <c r="A172" s="74" t="s">
        <v>1447</v>
      </c>
      <c r="B172" s="25" t="s">
        <v>176</v>
      </c>
      <c r="C172" s="38" t="s">
        <v>98</v>
      </c>
      <c r="D172" s="36" t="s">
        <v>1448</v>
      </c>
      <c r="E172" s="25"/>
      <c r="F172" s="36" t="s">
        <v>1449</v>
      </c>
      <c r="G172" s="25" t="s">
        <v>1450</v>
      </c>
      <c r="H172" s="25" t="s">
        <v>1451</v>
      </c>
      <c r="I172" s="26" t="str">
        <f t="shared" si="28"/>
        <v>Travis West</v>
      </c>
      <c r="J172" s="25" t="s">
        <v>66</v>
      </c>
      <c r="K172" s="25" t="s">
        <v>66</v>
      </c>
      <c r="L172" s="26" t="str">
        <f t="shared" si="29"/>
        <v xml:space="preserve"> </v>
      </c>
      <c r="M172" s="25" t="s">
        <v>66</v>
      </c>
      <c r="N172" s="25" t="s">
        <v>66</v>
      </c>
      <c r="O172" s="26" t="str">
        <f t="shared" si="30"/>
        <v xml:space="preserve"> </v>
      </c>
      <c r="P172" s="25" t="s">
        <v>66</v>
      </c>
      <c r="Q172" s="25" t="s">
        <v>66</v>
      </c>
      <c r="R172" s="26" t="str">
        <f t="shared" si="31"/>
        <v xml:space="preserve"> </v>
      </c>
      <c r="S172" s="25" t="s">
        <v>66</v>
      </c>
      <c r="T172" s="25" t="s">
        <v>66</v>
      </c>
      <c r="U172" s="26" t="str">
        <f t="shared" si="32"/>
        <v xml:space="preserve"> </v>
      </c>
      <c r="V172" s="25"/>
      <c r="W172" s="25"/>
      <c r="X172" s="25"/>
      <c r="Y172" s="25"/>
      <c r="Z172" s="25"/>
      <c r="AA172" s="25"/>
      <c r="AB172" s="25"/>
      <c r="AC172" s="75" t="str">
        <f>+CONCATENATE(Table8[[#This Row],[Presenter 1 Full]]," ",CHAR(10),L172," ",CHAR(10),O172," ",CHAR(10),R172," ",CHAR(10),U172," ",CHAR(10),X172," ",CHAR(10),AA172," ")</f>
        <v xml:space="preserve">Travis West 
 </v>
      </c>
      <c r="AD172" s="10" t="s">
        <v>1452</v>
      </c>
    </row>
    <row r="173" spans="1:30" s="7" customFormat="1" ht="96" x14ac:dyDescent="0.2">
      <c r="A173" s="72" t="s">
        <v>1453</v>
      </c>
      <c r="B173" s="46" t="s">
        <v>176</v>
      </c>
      <c r="C173" s="52" t="s">
        <v>98</v>
      </c>
      <c r="D173" s="47" t="s">
        <v>1454</v>
      </c>
      <c r="E173" s="46"/>
      <c r="F173" s="47" t="s">
        <v>1455</v>
      </c>
      <c r="G173" s="46" t="s">
        <v>1456</v>
      </c>
      <c r="H173" s="46" t="s">
        <v>1457</v>
      </c>
      <c r="I173" s="48" t="str">
        <f t="shared" si="28"/>
        <v>Alicia Melnick</v>
      </c>
      <c r="J173" s="46" t="s">
        <v>259</v>
      </c>
      <c r="K173" s="46" t="s">
        <v>1458</v>
      </c>
      <c r="L173" s="48" t="str">
        <f t="shared" si="29"/>
        <v>Mary Ohmer</v>
      </c>
      <c r="M173" s="46" t="s">
        <v>66</v>
      </c>
      <c r="N173" s="46" t="s">
        <v>66</v>
      </c>
      <c r="O173" s="48" t="str">
        <f t="shared" si="30"/>
        <v xml:space="preserve"> </v>
      </c>
      <c r="P173" s="46" t="s">
        <v>66</v>
      </c>
      <c r="Q173" s="46" t="s">
        <v>66</v>
      </c>
      <c r="R173" s="48" t="str">
        <f t="shared" si="31"/>
        <v xml:space="preserve"> </v>
      </c>
      <c r="S173" s="46" t="s">
        <v>66</v>
      </c>
      <c r="T173" s="46" t="s">
        <v>66</v>
      </c>
      <c r="U173" s="48" t="str">
        <f t="shared" si="32"/>
        <v xml:space="preserve"> </v>
      </c>
      <c r="V173" s="46"/>
      <c r="W173" s="46"/>
      <c r="X173" s="46"/>
      <c r="Y173" s="46"/>
      <c r="Z173" s="46"/>
      <c r="AA173" s="46"/>
      <c r="AB173" s="46" t="s">
        <v>66</v>
      </c>
      <c r="AC173" s="73" t="str">
        <f>+CONCATENATE(Table8[[#This Row],[Presenter 1 Full]]," ",CHAR(10),L173," ",CHAR(10),O173," ",CHAR(10),R173," ",CHAR(10),U173," ",CHAR(10),X173," ",CHAR(10),AA173," ")</f>
        <v xml:space="preserve">Alicia Melnick 
Mary Ohmer 
 </v>
      </c>
      <c r="AD173" s="10" t="s">
        <v>1459</v>
      </c>
    </row>
    <row r="174" spans="1:30" s="31" customFormat="1" ht="96" x14ac:dyDescent="0.2">
      <c r="A174" s="90" t="s">
        <v>1460</v>
      </c>
      <c r="B174" s="48" t="s">
        <v>176</v>
      </c>
      <c r="C174" s="101" t="s">
        <v>408</v>
      </c>
      <c r="D174" s="47" t="s">
        <v>1461</v>
      </c>
      <c r="E174" s="46"/>
      <c r="F174" s="47" t="s">
        <v>1462</v>
      </c>
      <c r="G174" s="46" t="s">
        <v>1463</v>
      </c>
      <c r="H174" s="46" t="s">
        <v>775</v>
      </c>
      <c r="I174" s="48" t="str">
        <f t="shared" si="28"/>
        <v>Javiette Samuel</v>
      </c>
      <c r="J174" s="46" t="s">
        <v>855</v>
      </c>
      <c r="K174" s="46" t="s">
        <v>1248</v>
      </c>
      <c r="L174" s="48" t="str">
        <f t="shared" si="29"/>
        <v>Nicole Bryant</v>
      </c>
      <c r="M174" s="91"/>
      <c r="N174" s="91"/>
      <c r="O174" s="48" t="str">
        <f t="shared" si="30"/>
        <v xml:space="preserve"> </v>
      </c>
      <c r="P174" s="46" t="s">
        <v>66</v>
      </c>
      <c r="Q174" s="46" t="s">
        <v>66</v>
      </c>
      <c r="R174" s="48" t="str">
        <f t="shared" si="31"/>
        <v xml:space="preserve"> </v>
      </c>
      <c r="S174" s="46" t="s">
        <v>66</v>
      </c>
      <c r="T174" s="46" t="s">
        <v>66</v>
      </c>
      <c r="U174" s="48" t="str">
        <f t="shared" si="32"/>
        <v xml:space="preserve"> </v>
      </c>
      <c r="V174" s="46"/>
      <c r="W174" s="46"/>
      <c r="X174" s="46"/>
      <c r="Y174" s="46"/>
      <c r="Z174" s="46"/>
      <c r="AA174" s="46"/>
      <c r="AB174" s="46"/>
      <c r="AC174" s="73" t="str">
        <f>+CONCATENATE(Table8[[#This Row],[Presenter 1 Full]]," ",CHAR(10),L174," ",CHAR(10),O174," ",CHAR(10),R174," ",CHAR(10),U174," ",CHAR(10),X174," ",CHAR(10),AA174," ")</f>
        <v xml:space="preserve">Javiette Samuel 
Nicole Bryant 
 </v>
      </c>
      <c r="AD174" s="10" t="s">
        <v>1464</v>
      </c>
    </row>
    <row r="175" spans="1:30" s="7" customFormat="1" ht="96" x14ac:dyDescent="0.2">
      <c r="A175" s="74" t="s">
        <v>1465</v>
      </c>
      <c r="B175" s="25" t="s">
        <v>176</v>
      </c>
      <c r="C175" s="38" t="s">
        <v>34</v>
      </c>
      <c r="D175" s="36" t="s">
        <v>1466</v>
      </c>
      <c r="E175" s="25"/>
      <c r="F175" s="36" t="s">
        <v>1467</v>
      </c>
      <c r="G175" s="25" t="s">
        <v>1468</v>
      </c>
      <c r="H175" s="25" t="s">
        <v>1469</v>
      </c>
      <c r="I175" s="26" t="str">
        <f t="shared" si="28"/>
        <v>Erica Gilbertson</v>
      </c>
      <c r="J175" s="25" t="s">
        <v>452</v>
      </c>
      <c r="K175" s="25" t="s">
        <v>1470</v>
      </c>
      <c r="L175" s="26" t="str">
        <f t="shared" si="29"/>
        <v>Amy Murphy</v>
      </c>
      <c r="M175" s="25" t="s">
        <v>1471</v>
      </c>
      <c r="N175" s="25" t="s">
        <v>1472</v>
      </c>
      <c r="O175" s="26" t="str">
        <f t="shared" si="30"/>
        <v>Kathy Thompson</v>
      </c>
      <c r="P175" s="25" t="s">
        <v>66</v>
      </c>
      <c r="Q175" s="25" t="s">
        <v>66</v>
      </c>
      <c r="R175" s="26" t="str">
        <f t="shared" si="31"/>
        <v xml:space="preserve"> </v>
      </c>
      <c r="S175" s="25" t="s">
        <v>66</v>
      </c>
      <c r="T175" s="25" t="s">
        <v>66</v>
      </c>
      <c r="U175" s="26" t="str">
        <f t="shared" si="32"/>
        <v xml:space="preserve"> </v>
      </c>
      <c r="V175" s="25"/>
      <c r="W175" s="25"/>
      <c r="X175" s="25"/>
      <c r="Y175" s="25"/>
      <c r="Z175" s="25"/>
      <c r="AA175" s="25"/>
      <c r="AB175" s="25"/>
      <c r="AC175" s="75" t="str">
        <f>+CONCATENATE(Table8[[#This Row],[Presenter 1 Full]]," ",CHAR(10),L175," ",CHAR(10),O175," ",CHAR(10),R175," ",CHAR(10),U175," ",CHAR(10),X175," ",CHAR(10),AA175," ")</f>
        <v xml:space="preserve">Erica Gilbertson 
Amy Murphy 
Kathy Thompson 
 </v>
      </c>
      <c r="AD175" s="10" t="s">
        <v>1473</v>
      </c>
    </row>
    <row r="176" spans="1:30" s="7" customFormat="1" ht="97" thickBot="1" x14ac:dyDescent="0.25">
      <c r="A176" s="92" t="s">
        <v>1474</v>
      </c>
      <c r="B176" s="93" t="s">
        <v>176</v>
      </c>
      <c r="C176" s="102" t="s">
        <v>130</v>
      </c>
      <c r="D176" s="94" t="s">
        <v>1475</v>
      </c>
      <c r="E176" s="93"/>
      <c r="F176" s="94" t="s">
        <v>1476</v>
      </c>
      <c r="G176" s="93" t="s">
        <v>1477</v>
      </c>
      <c r="H176" s="93" t="s">
        <v>1478</v>
      </c>
      <c r="I176" s="95" t="str">
        <f t="shared" si="28"/>
        <v>Eva Zygmunt</v>
      </c>
      <c r="J176" s="93" t="s">
        <v>413</v>
      </c>
      <c r="K176" s="93" t="s">
        <v>1479</v>
      </c>
      <c r="L176" s="95" t="str">
        <f t="shared" si="29"/>
        <v>Kristin Cipollone</v>
      </c>
      <c r="M176" s="93" t="s">
        <v>1480</v>
      </c>
      <c r="N176" s="93" t="s">
        <v>1481</v>
      </c>
      <c r="O176" s="95" t="str">
        <f t="shared" si="30"/>
        <v>Wilisha Scaife</v>
      </c>
      <c r="P176" s="93" t="s">
        <v>1482</v>
      </c>
      <c r="Q176" s="93" t="s">
        <v>1481</v>
      </c>
      <c r="R176" s="95" t="str">
        <f t="shared" si="31"/>
        <v>Robert Scaife</v>
      </c>
      <c r="S176" s="93" t="s">
        <v>66</v>
      </c>
      <c r="T176" s="93" t="s">
        <v>66</v>
      </c>
      <c r="U176" s="95" t="str">
        <f t="shared" si="32"/>
        <v xml:space="preserve"> </v>
      </c>
      <c r="V176" s="93"/>
      <c r="W176" s="93"/>
      <c r="X176" s="93"/>
      <c r="Y176" s="93"/>
      <c r="Z176" s="93"/>
      <c r="AA176" s="93"/>
      <c r="AB176" s="93"/>
      <c r="AC176" s="96" t="str">
        <f>+CONCATENATE(Table8[[#This Row],[Presenter 1 Full]]," ",CHAR(10),L176," ",CHAR(10),O176," ",CHAR(10),R176," ",CHAR(10),U176," ",CHAR(10),X176," ",CHAR(10),AA176," ")</f>
        <v xml:space="preserve">Eva Zygmunt 
Kristin Cipollone 
Wilisha Scaife 
Robert Scaife 
 </v>
      </c>
      <c r="AD176" s="10" t="s">
        <v>1483</v>
      </c>
    </row>
    <row r="177" spans="1:30" s="7" customFormat="1" ht="20" thickBot="1" x14ac:dyDescent="0.3">
      <c r="A177" s="104" t="s">
        <v>1484</v>
      </c>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6"/>
      <c r="AD177" s="10"/>
    </row>
    <row r="178" spans="1:30" s="65" customFormat="1" ht="17" thickBot="1" x14ac:dyDescent="0.25">
      <c r="A178" s="82" t="s">
        <v>1</v>
      </c>
      <c r="B178" s="61" t="s">
        <v>282</v>
      </c>
      <c r="C178" s="98" t="s">
        <v>3</v>
      </c>
      <c r="D178" s="63" t="s">
        <v>4</v>
      </c>
      <c r="E178" s="61" t="s">
        <v>5</v>
      </c>
      <c r="F178" s="63" t="s">
        <v>6</v>
      </c>
      <c r="G178" s="61" t="s">
        <v>7</v>
      </c>
      <c r="H178" s="61" t="s">
        <v>8</v>
      </c>
      <c r="I178" s="61" t="s">
        <v>9</v>
      </c>
      <c r="J178" s="61" t="s">
        <v>10</v>
      </c>
      <c r="K178" s="61" t="s">
        <v>11</v>
      </c>
      <c r="L178" s="61" t="s">
        <v>12</v>
      </c>
      <c r="M178" s="61" t="s">
        <v>13</v>
      </c>
      <c r="N178" s="61" t="s">
        <v>14</v>
      </c>
      <c r="O178" s="61" t="s">
        <v>15</v>
      </c>
      <c r="P178" s="61" t="s">
        <v>16</v>
      </c>
      <c r="Q178" s="61" t="s">
        <v>17</v>
      </c>
      <c r="R178" s="61" t="s">
        <v>18</v>
      </c>
      <c r="S178" s="61" t="s">
        <v>19</v>
      </c>
      <c r="T178" s="61" t="s">
        <v>20</v>
      </c>
      <c r="U178" s="61" t="s">
        <v>21</v>
      </c>
      <c r="V178" s="61" t="s">
        <v>22</v>
      </c>
      <c r="W178" s="61" t="s">
        <v>23</v>
      </c>
      <c r="X178" s="61" t="s">
        <v>24</v>
      </c>
      <c r="Y178" s="61" t="s">
        <v>25</v>
      </c>
      <c r="Z178" s="61" t="s">
        <v>26</v>
      </c>
      <c r="AA178" s="61" t="s">
        <v>27</v>
      </c>
      <c r="AB178" s="61" t="s">
        <v>28</v>
      </c>
      <c r="AC178" s="61" t="s">
        <v>29</v>
      </c>
      <c r="AD178" s="66" t="s">
        <v>30</v>
      </c>
    </row>
    <row r="179" spans="1:30" s="7" customFormat="1" ht="96" x14ac:dyDescent="0.2">
      <c r="A179" s="67" t="s">
        <v>1485</v>
      </c>
      <c r="B179" s="68" t="s">
        <v>33</v>
      </c>
      <c r="C179" s="99" t="s">
        <v>130</v>
      </c>
      <c r="D179" s="69" t="s">
        <v>1486</v>
      </c>
      <c r="E179" s="68" t="s">
        <v>1486</v>
      </c>
      <c r="F179" s="69" t="s">
        <v>1487</v>
      </c>
      <c r="G179" s="68" t="s">
        <v>1488</v>
      </c>
      <c r="H179" s="68" t="s">
        <v>1489</v>
      </c>
      <c r="I179" s="70" t="str">
        <f t="shared" ref="I179:I194" si="33">G179&amp;" "&amp;H179</f>
        <v>Barton Buechner</v>
      </c>
      <c r="J179" s="68" t="s">
        <v>1490</v>
      </c>
      <c r="K179" s="68" t="s">
        <v>1491</v>
      </c>
      <c r="L179" s="70" t="str">
        <f t="shared" ref="L179:L194" si="34">J179&amp;" "&amp;K179</f>
        <v>Karl Hamner</v>
      </c>
      <c r="M179" s="68" t="s">
        <v>467</v>
      </c>
      <c r="N179" s="68" t="s">
        <v>468</v>
      </c>
      <c r="O179" s="70" t="str">
        <f t="shared" ref="O179:O194" si="35">M179&amp;" "&amp;N179</f>
        <v>Andrew Pearl</v>
      </c>
      <c r="P179" s="68" t="s">
        <v>223</v>
      </c>
      <c r="Q179" s="68" t="s">
        <v>1492</v>
      </c>
      <c r="R179" s="70" t="str">
        <f t="shared" ref="R179:R185" si="36">P179&amp;" "&amp;Q179</f>
        <v>Christopher Gill</v>
      </c>
      <c r="S179" s="68" t="s">
        <v>1493</v>
      </c>
      <c r="T179" s="68" t="s">
        <v>1494</v>
      </c>
      <c r="U179" s="70" t="str">
        <f t="shared" ref="U179:U194" si="37">S179&amp;" "&amp;T179</f>
        <v>Sierra Farris-Rodgers</v>
      </c>
      <c r="V179" s="68"/>
      <c r="W179" s="68"/>
      <c r="X179" s="68"/>
      <c r="Y179" s="68"/>
      <c r="Z179" s="68"/>
      <c r="AA179" s="68"/>
      <c r="AB179" s="68"/>
      <c r="AC179" s="71" t="str">
        <f>+CONCATENATE(Table9[[#This Row],[Presenter 1 Full]]," ",CHAR(10),L179," ",CHAR(10),O179," ",CHAR(10),R179," ",CHAR(10),U179," ",CHAR(10),X179," ",CHAR(10),AA179," ")</f>
        <v xml:space="preserve">Barton Buechner 
Karl Hamner 
Andrew Pearl 
Christopher Gill 
Sierra Farris-Rodgers 
 </v>
      </c>
      <c r="AD179" s="10" t="s">
        <v>1495</v>
      </c>
    </row>
    <row r="180" spans="1:30" ht="96" x14ac:dyDescent="0.2">
      <c r="A180" s="76" t="s">
        <v>1496</v>
      </c>
      <c r="B180" s="50" t="s">
        <v>33</v>
      </c>
      <c r="C180" s="52" t="s">
        <v>98</v>
      </c>
      <c r="D180" s="53" t="s">
        <v>1497</v>
      </c>
      <c r="E180" s="50" t="s">
        <v>1497</v>
      </c>
      <c r="F180" s="53" t="s">
        <v>1498</v>
      </c>
      <c r="G180" s="50" t="s">
        <v>291</v>
      </c>
      <c r="H180" s="50" t="s">
        <v>292</v>
      </c>
      <c r="I180" s="35" t="str">
        <f t="shared" si="33"/>
        <v>Ilona Ballreich</v>
      </c>
      <c r="J180" s="50" t="s">
        <v>287</v>
      </c>
      <c r="K180" s="50" t="s">
        <v>288</v>
      </c>
      <c r="L180" s="35" t="str">
        <f t="shared" si="34"/>
        <v>Tara Wyckoff</v>
      </c>
      <c r="M180" s="50" t="s">
        <v>289</v>
      </c>
      <c r="N180" s="50" t="s">
        <v>290</v>
      </c>
      <c r="O180" s="35" t="str">
        <f t="shared" si="35"/>
        <v>Frans Padt</v>
      </c>
      <c r="P180" s="50" t="s">
        <v>64</v>
      </c>
      <c r="Q180" s="50" t="s">
        <v>1499</v>
      </c>
      <c r="R180" s="35" t="str">
        <f t="shared" si="36"/>
        <v>Megan Marshall</v>
      </c>
      <c r="S180" s="50" t="s">
        <v>1500</v>
      </c>
      <c r="T180" s="50" t="s">
        <v>1501</v>
      </c>
      <c r="U180" s="35" t="str">
        <f t="shared" si="37"/>
        <v>Alec Spangler</v>
      </c>
      <c r="V180" s="50"/>
      <c r="W180" s="50"/>
      <c r="X180" s="50"/>
      <c r="Y180" s="50"/>
      <c r="Z180" s="50"/>
      <c r="AA180" s="50"/>
      <c r="AB180" s="50"/>
      <c r="AC180" s="73" t="str">
        <f>+CONCATENATE(Table9[[#This Row],[Presenter 1 Full]]," ",CHAR(10),L180," ",CHAR(10),O180," ",CHAR(10),R180," ",CHAR(10),U180," ",CHAR(10),X180," ",CHAR(10),AA180," ")</f>
        <v xml:space="preserve">Ilona Ballreich 
Tara Wyckoff 
Frans Padt 
Megan Marshall 
Alec Spangler 
 </v>
      </c>
      <c r="AD180" s="1" t="s">
        <v>1502</v>
      </c>
    </row>
    <row r="181" spans="1:30" s="7" customFormat="1" ht="128" x14ac:dyDescent="0.2">
      <c r="A181" s="74" t="s">
        <v>1503</v>
      </c>
      <c r="B181" s="25" t="s">
        <v>33</v>
      </c>
      <c r="C181" s="38" t="s">
        <v>34</v>
      </c>
      <c r="D181" s="36" t="s">
        <v>1504</v>
      </c>
      <c r="E181" s="25" t="s">
        <v>1504</v>
      </c>
      <c r="F181" s="36" t="s">
        <v>1505</v>
      </c>
      <c r="G181" s="25" t="s">
        <v>379</v>
      </c>
      <c r="H181" s="25" t="s">
        <v>1506</v>
      </c>
      <c r="I181" s="26" t="str">
        <f t="shared" si="33"/>
        <v>Bruce Behringer</v>
      </c>
      <c r="J181" s="25"/>
      <c r="K181" s="25"/>
      <c r="L181" s="26" t="str">
        <f t="shared" si="34"/>
        <v xml:space="preserve"> </v>
      </c>
      <c r="M181" s="25" t="s">
        <v>66</v>
      </c>
      <c r="N181" s="25" t="s">
        <v>66</v>
      </c>
      <c r="O181" s="26" t="str">
        <f t="shared" si="35"/>
        <v xml:space="preserve"> </v>
      </c>
      <c r="P181" s="25" t="s">
        <v>66</v>
      </c>
      <c r="Q181" s="25" t="s">
        <v>66</v>
      </c>
      <c r="R181" s="26" t="str">
        <f t="shared" si="36"/>
        <v xml:space="preserve"> </v>
      </c>
      <c r="S181" s="25" t="s">
        <v>66</v>
      </c>
      <c r="T181" s="25" t="s">
        <v>66</v>
      </c>
      <c r="U181" s="26" t="str">
        <f t="shared" si="37"/>
        <v xml:space="preserve"> </v>
      </c>
      <c r="V181" s="25"/>
      <c r="W181" s="25"/>
      <c r="X181" s="25"/>
      <c r="Y181" s="25"/>
      <c r="Z181" s="25"/>
      <c r="AA181" s="25"/>
      <c r="AB181" s="25"/>
      <c r="AC181" s="75" t="str">
        <f>+CONCATENATE(Table9[[#This Row],[Presenter 1 Full]]," ",CHAR(10),L181," ",CHAR(10),O181," ",CHAR(10),R181," ",CHAR(10),U181," ",CHAR(10),X181," ",CHAR(10),AA181," ")</f>
        <v xml:space="preserve">Bruce Behringer 
 </v>
      </c>
      <c r="AD181" s="10" t="s">
        <v>1507</v>
      </c>
    </row>
    <row r="182" spans="1:30" ht="96" x14ac:dyDescent="0.2">
      <c r="A182" s="76" t="s">
        <v>1508</v>
      </c>
      <c r="B182" s="50" t="s">
        <v>33</v>
      </c>
      <c r="C182" s="52" t="s">
        <v>34</v>
      </c>
      <c r="D182" s="53" t="s">
        <v>1509</v>
      </c>
      <c r="E182" s="50" t="s">
        <v>1509</v>
      </c>
      <c r="F182" s="53" t="s">
        <v>1510</v>
      </c>
      <c r="G182" s="50" t="s">
        <v>1511</v>
      </c>
      <c r="H182" s="50" t="s">
        <v>1512</v>
      </c>
      <c r="I182" s="35" t="str">
        <f t="shared" si="33"/>
        <v>Aliya D. Durham</v>
      </c>
      <c r="J182" s="50" t="s">
        <v>1513</v>
      </c>
      <c r="K182" s="50" t="s">
        <v>1514</v>
      </c>
      <c r="L182" s="35" t="str">
        <f t="shared" si="34"/>
        <v>Kendra J. Ross, PhD</v>
      </c>
      <c r="M182" s="50" t="s">
        <v>1515</v>
      </c>
      <c r="N182" s="50" t="s">
        <v>1516</v>
      </c>
      <c r="O182" s="35" t="str">
        <f t="shared" si="35"/>
        <v>Danielle R. Davis, PhD</v>
      </c>
      <c r="P182" s="35"/>
      <c r="Q182" s="35"/>
      <c r="R182" s="35" t="str">
        <f t="shared" si="36"/>
        <v xml:space="preserve"> </v>
      </c>
      <c r="S182" s="50" t="s">
        <v>66</v>
      </c>
      <c r="T182" s="50" t="s">
        <v>66</v>
      </c>
      <c r="U182" s="35" t="str">
        <f t="shared" si="37"/>
        <v xml:space="preserve"> </v>
      </c>
      <c r="V182" s="50"/>
      <c r="W182" s="50"/>
      <c r="X182" s="50"/>
      <c r="Y182" s="50"/>
      <c r="Z182" s="50"/>
      <c r="AA182" s="50"/>
      <c r="AB182" s="50"/>
      <c r="AC182" s="73" t="str">
        <f>+CONCATENATE(Table9[[#This Row],[Presenter 1 Full]]," ",CHAR(10),L182," ",CHAR(10),O182," ",CHAR(10),R182," ",CHAR(10),U182," ",CHAR(10),X182," ",CHAR(10),AA182," ")</f>
        <v xml:space="preserve">Aliya D. Durham 
Kendra J. Ross, PhD 
Danielle R. Davis, PhD 
 </v>
      </c>
      <c r="AD182" s="1" t="s">
        <v>1517</v>
      </c>
    </row>
    <row r="183" spans="1:30" s="7" customFormat="1" ht="96" x14ac:dyDescent="0.2">
      <c r="A183" s="74" t="s">
        <v>1518</v>
      </c>
      <c r="B183" s="25" t="s">
        <v>33</v>
      </c>
      <c r="C183" s="38" t="s">
        <v>34</v>
      </c>
      <c r="D183" s="36" t="s">
        <v>1519</v>
      </c>
      <c r="E183" s="25" t="s">
        <v>1519</v>
      </c>
      <c r="F183" s="36" t="s">
        <v>1520</v>
      </c>
      <c r="G183" s="25" t="s">
        <v>37</v>
      </c>
      <c r="H183" s="25" t="s">
        <v>501</v>
      </c>
      <c r="I183" s="26" t="str">
        <f t="shared" si="33"/>
        <v>Katherine Adams</v>
      </c>
      <c r="J183" s="25" t="s">
        <v>1521</v>
      </c>
      <c r="K183" s="25" t="s">
        <v>1522</v>
      </c>
      <c r="L183" s="26" t="str">
        <f t="shared" si="34"/>
        <v>Carrie Barnes</v>
      </c>
      <c r="M183" s="25" t="s">
        <v>1523</v>
      </c>
      <c r="N183" s="25" t="s">
        <v>1524</v>
      </c>
      <c r="O183" s="26" t="str">
        <f t="shared" si="35"/>
        <v>Ashlee Pollard</v>
      </c>
      <c r="P183" s="25" t="s">
        <v>66</v>
      </c>
      <c r="Q183" s="25" t="s">
        <v>66</v>
      </c>
      <c r="R183" s="26" t="str">
        <f t="shared" si="36"/>
        <v xml:space="preserve"> </v>
      </c>
      <c r="S183" s="25" t="s">
        <v>66</v>
      </c>
      <c r="T183" s="25" t="s">
        <v>66</v>
      </c>
      <c r="U183" s="26" t="str">
        <f t="shared" si="37"/>
        <v xml:space="preserve"> </v>
      </c>
      <c r="V183" s="25"/>
      <c r="W183" s="25"/>
      <c r="X183" s="25"/>
      <c r="Y183" s="25"/>
      <c r="Z183" s="25"/>
      <c r="AA183" s="25"/>
      <c r="AB183" s="25" t="s">
        <v>66</v>
      </c>
      <c r="AC183" s="75" t="str">
        <f>+CONCATENATE(Table9[[#This Row],[Presenter 1 Full]]," ",CHAR(10),L183," ",CHAR(10),O183," ",CHAR(10),R183," ",CHAR(10),U183," ",CHAR(10),X183," ",CHAR(10),AA183," ")</f>
        <v xml:space="preserve">Katherine Adams 
Carrie Barnes 
Ashlee Pollard 
 </v>
      </c>
      <c r="AD183" s="10" t="s">
        <v>1525</v>
      </c>
    </row>
    <row r="184" spans="1:30" ht="96" x14ac:dyDescent="0.2">
      <c r="A184" s="76" t="s">
        <v>1526</v>
      </c>
      <c r="B184" s="50" t="s">
        <v>33</v>
      </c>
      <c r="C184" s="52" t="s">
        <v>34</v>
      </c>
      <c r="D184" s="53" t="s">
        <v>1527</v>
      </c>
      <c r="E184" s="50" t="s">
        <v>1528</v>
      </c>
      <c r="F184" s="53" t="s">
        <v>1529</v>
      </c>
      <c r="G184" s="50" t="s">
        <v>1530</v>
      </c>
      <c r="H184" s="50" t="s">
        <v>1531</v>
      </c>
      <c r="I184" s="35" t="str">
        <f t="shared" si="33"/>
        <v>Angie Allen</v>
      </c>
      <c r="J184" s="50" t="s">
        <v>1532</v>
      </c>
      <c r="K184" s="50" t="s">
        <v>1533</v>
      </c>
      <c r="L184" s="35" t="str">
        <f t="shared" si="34"/>
        <v>Diana Hammer</v>
      </c>
      <c r="M184" s="50" t="s">
        <v>1534</v>
      </c>
      <c r="N184" s="50" t="s">
        <v>1535</v>
      </c>
      <c r="O184" s="35" t="str">
        <f t="shared" si="35"/>
        <v>Rajon Hall</v>
      </c>
      <c r="P184" s="50" t="s">
        <v>1536</v>
      </c>
      <c r="Q184" s="50" t="s">
        <v>1537</v>
      </c>
      <c r="R184" s="35" t="str">
        <f t="shared" si="36"/>
        <v>Mia Ljung</v>
      </c>
      <c r="S184" s="50" t="s">
        <v>1538</v>
      </c>
      <c r="T184" s="50" t="s">
        <v>1539</v>
      </c>
      <c r="U184" s="35" t="str">
        <f t="shared" si="37"/>
        <v>Dasha Kelly Hamilton</v>
      </c>
      <c r="V184" s="50"/>
      <c r="W184" s="50"/>
      <c r="X184" s="50"/>
      <c r="Y184" s="50"/>
      <c r="Z184" s="50"/>
      <c r="AA184" s="50"/>
      <c r="AB184" s="50"/>
      <c r="AC184" s="73" t="str">
        <f>+CONCATENATE(Table9[[#This Row],[Presenter 1 Full]]," ",CHAR(10),L184," ",CHAR(10),O184," ",CHAR(10),R184," ",CHAR(10),U184," ",CHAR(10),X184," ",CHAR(10),AA184," ")</f>
        <v xml:space="preserve">Angie Allen 
Diana Hammer 
Rajon Hall 
Mia Ljung 
Dasha Kelly Hamilton 
 </v>
      </c>
      <c r="AD184" s="1" t="s">
        <v>1540</v>
      </c>
    </row>
    <row r="185" spans="1:30" s="7" customFormat="1" ht="96" x14ac:dyDescent="0.2">
      <c r="A185" s="74" t="s">
        <v>1541</v>
      </c>
      <c r="B185" s="25" t="s">
        <v>110</v>
      </c>
      <c r="C185" s="38" t="s">
        <v>98</v>
      </c>
      <c r="D185" s="36" t="s">
        <v>1542</v>
      </c>
      <c r="E185" s="25"/>
      <c r="F185" s="36" t="s">
        <v>1543</v>
      </c>
      <c r="G185" s="25" t="s">
        <v>1544</v>
      </c>
      <c r="H185" s="25" t="s">
        <v>1545</v>
      </c>
      <c r="I185" s="26" t="str">
        <f t="shared" si="33"/>
        <v>Smita Guha</v>
      </c>
      <c r="J185" s="25" t="s">
        <v>66</v>
      </c>
      <c r="K185" s="25" t="s">
        <v>66</v>
      </c>
      <c r="L185" s="26" t="str">
        <f t="shared" si="34"/>
        <v xml:space="preserve"> </v>
      </c>
      <c r="M185" s="25" t="s">
        <v>66</v>
      </c>
      <c r="N185" s="25" t="s">
        <v>66</v>
      </c>
      <c r="O185" s="26" t="str">
        <f t="shared" si="35"/>
        <v xml:space="preserve"> </v>
      </c>
      <c r="P185" s="25" t="s">
        <v>66</v>
      </c>
      <c r="Q185" s="25" t="s">
        <v>66</v>
      </c>
      <c r="R185" s="26" t="str">
        <f t="shared" si="36"/>
        <v xml:space="preserve"> </v>
      </c>
      <c r="S185" s="25" t="s">
        <v>66</v>
      </c>
      <c r="T185" s="25" t="s">
        <v>66</v>
      </c>
      <c r="U185" s="26" t="str">
        <f t="shared" si="37"/>
        <v xml:space="preserve"> </v>
      </c>
      <c r="V185" s="25"/>
      <c r="W185" s="25"/>
      <c r="X185" s="25"/>
      <c r="Y185" s="25"/>
      <c r="Z185" s="25"/>
      <c r="AA185" s="25"/>
      <c r="AB185" s="25"/>
      <c r="AC185" s="75" t="str">
        <f>+CONCATENATE(Table9[[#This Row],[Presenter 1 Full]]," ",CHAR(10),L185," ",CHAR(10),O185," ",CHAR(10),R185," ",CHAR(10),U185," ",CHAR(10),X185," ",CHAR(10),AA185," ")</f>
        <v xml:space="preserve">Smita Guha 
 </v>
      </c>
      <c r="AD185" s="10" t="s">
        <v>1546</v>
      </c>
    </row>
    <row r="186" spans="1:30" s="7" customFormat="1" ht="96" x14ac:dyDescent="0.2">
      <c r="A186" s="74" t="s">
        <v>1547</v>
      </c>
      <c r="B186" s="25" t="s">
        <v>110</v>
      </c>
      <c r="C186" s="38" t="s">
        <v>130</v>
      </c>
      <c r="D186" s="36" t="s">
        <v>1548</v>
      </c>
      <c r="E186" s="25"/>
      <c r="F186" s="36" t="s">
        <v>1549</v>
      </c>
      <c r="G186" s="25" t="s">
        <v>544</v>
      </c>
      <c r="H186" s="25" t="s">
        <v>1550</v>
      </c>
      <c r="I186" s="26" t="str">
        <f t="shared" si="33"/>
        <v>Caroline Macke</v>
      </c>
      <c r="J186" s="25" t="s">
        <v>1551</v>
      </c>
      <c r="K186" s="25" t="s">
        <v>1552</v>
      </c>
      <c r="L186" s="26" t="str">
        <f t="shared" si="34"/>
        <v>Kendra Massey</v>
      </c>
      <c r="M186" s="25" t="s">
        <v>86</v>
      </c>
      <c r="N186" s="25" t="s">
        <v>1553</v>
      </c>
      <c r="O186" s="26" t="str">
        <f t="shared" si="35"/>
        <v>Jessica Averitt Taylor</v>
      </c>
      <c r="P186" s="26"/>
      <c r="Q186" s="26"/>
      <c r="R186" s="26"/>
      <c r="S186" s="26"/>
      <c r="T186" s="26"/>
      <c r="U186" s="26" t="str">
        <f t="shared" si="37"/>
        <v xml:space="preserve"> </v>
      </c>
      <c r="V186" s="25"/>
      <c r="W186" s="25"/>
      <c r="X186" s="25"/>
      <c r="Y186" s="25"/>
      <c r="Z186" s="25"/>
      <c r="AA186" s="25"/>
      <c r="AB186" s="25"/>
      <c r="AC186" s="75" t="str">
        <f>+CONCATENATE(Table9[[#This Row],[Presenter 1 Full]]," ",CHAR(10),L186," ",CHAR(10),O186," ",CHAR(10),R186," ",CHAR(10),U186," ",CHAR(10),X186," ",CHAR(10),AA186," ")</f>
        <v xml:space="preserve">Caroline Macke 
Kendra Massey 
Jessica Averitt Taylor 
 </v>
      </c>
      <c r="AD186" s="10" t="s">
        <v>1554</v>
      </c>
    </row>
    <row r="187" spans="1:30" ht="96" x14ac:dyDescent="0.2">
      <c r="A187" s="72" t="s">
        <v>1555</v>
      </c>
      <c r="B187" s="50" t="s">
        <v>110</v>
      </c>
      <c r="C187" s="52" t="s">
        <v>81</v>
      </c>
      <c r="D187" s="53" t="s">
        <v>1556</v>
      </c>
      <c r="E187" s="50"/>
      <c r="F187" s="53" t="s">
        <v>1557</v>
      </c>
      <c r="G187" s="50" t="s">
        <v>1558</v>
      </c>
      <c r="H187" s="50" t="s">
        <v>1559</v>
      </c>
      <c r="I187" s="35" t="str">
        <f t="shared" si="33"/>
        <v>Osie Gaines</v>
      </c>
      <c r="J187" s="50" t="s">
        <v>66</v>
      </c>
      <c r="K187" s="50" t="s">
        <v>66</v>
      </c>
      <c r="L187" s="35" t="str">
        <f t="shared" si="34"/>
        <v xml:space="preserve"> </v>
      </c>
      <c r="M187" s="50" t="s">
        <v>66</v>
      </c>
      <c r="N187" s="50" t="s">
        <v>66</v>
      </c>
      <c r="O187" s="35" t="str">
        <f t="shared" si="35"/>
        <v xml:space="preserve"> </v>
      </c>
      <c r="P187" s="50" t="s">
        <v>66</v>
      </c>
      <c r="Q187" s="50" t="s">
        <v>66</v>
      </c>
      <c r="R187" s="35" t="str">
        <f t="shared" ref="R187:R194" si="38">P187&amp;" "&amp;Q187</f>
        <v xml:space="preserve"> </v>
      </c>
      <c r="S187" s="50" t="s">
        <v>66</v>
      </c>
      <c r="T187" s="50" t="s">
        <v>66</v>
      </c>
      <c r="U187" s="35" t="str">
        <f t="shared" si="37"/>
        <v xml:space="preserve"> </v>
      </c>
      <c r="V187" s="50"/>
      <c r="W187" s="50"/>
      <c r="X187" s="50"/>
      <c r="Y187" s="50"/>
      <c r="Z187" s="50"/>
      <c r="AA187" s="50"/>
      <c r="AB187" s="50"/>
      <c r="AC187" s="73" t="str">
        <f>+CONCATENATE(Table9[[#This Row],[Presenter 1 Full]]," ",CHAR(10),L187," ",CHAR(10),O187," ",CHAR(10),R187," ",CHAR(10),U187," ",CHAR(10),X187," ",CHAR(10),AA187," ")</f>
        <v xml:space="preserve">Osie Gaines 
 </v>
      </c>
      <c r="AD187" s="1" t="s">
        <v>1560</v>
      </c>
    </row>
    <row r="188" spans="1:30" ht="96" x14ac:dyDescent="0.2">
      <c r="A188" s="72" t="s">
        <v>1561</v>
      </c>
      <c r="B188" s="50" t="s">
        <v>110</v>
      </c>
      <c r="C188" s="52" t="s">
        <v>34</v>
      </c>
      <c r="D188" s="53" t="s">
        <v>1562</v>
      </c>
      <c r="E188" s="50"/>
      <c r="F188" s="53" t="s">
        <v>1563</v>
      </c>
      <c r="G188" s="50" t="s">
        <v>1564</v>
      </c>
      <c r="H188" s="50" t="s">
        <v>1565</v>
      </c>
      <c r="I188" s="35" t="str">
        <f t="shared" si="33"/>
        <v>Valerie Paton</v>
      </c>
      <c r="J188" s="50" t="s">
        <v>1566</v>
      </c>
      <c r="K188" s="50" t="s">
        <v>1567</v>
      </c>
      <c r="L188" s="35" t="str">
        <f t="shared" si="34"/>
        <v>Christiane Herber-Valdez</v>
      </c>
      <c r="M188" s="50" t="s">
        <v>1568</v>
      </c>
      <c r="N188" s="50" t="s">
        <v>1569</v>
      </c>
      <c r="O188" s="35" t="str">
        <f t="shared" si="35"/>
        <v>Julie Blow</v>
      </c>
      <c r="P188" s="50" t="s">
        <v>1570</v>
      </c>
      <c r="Q188" s="50" t="s">
        <v>1571</v>
      </c>
      <c r="R188" s="35" t="str">
        <f t="shared" si="38"/>
        <v>Oliana Alikaj-Fierro</v>
      </c>
      <c r="S188" s="50" t="s">
        <v>1572</v>
      </c>
      <c r="T188" s="50" t="s">
        <v>1573</v>
      </c>
      <c r="U188" s="35" t="str">
        <f t="shared" si="37"/>
        <v>E. Lee Rosenthal</v>
      </c>
      <c r="V188" s="50"/>
      <c r="W188" s="50"/>
      <c r="X188" s="50"/>
      <c r="Y188" s="50"/>
      <c r="Z188" s="50"/>
      <c r="AA188" s="50"/>
      <c r="AB188" s="50"/>
      <c r="AC188" s="73" t="str">
        <f>+CONCATENATE(Table9[[#This Row],[Presenter 1 Full]]," ",CHAR(10),L188," ",CHAR(10),O188," ",CHAR(10),R188," ",CHAR(10),U188," ",CHAR(10),X188," ",CHAR(10),AA188," ")</f>
        <v xml:space="preserve">Valerie Paton 
Christiane Herber-Valdez 
Julie Blow 
Oliana Alikaj-Fierro 
E. Lee Rosenthal 
 </v>
      </c>
      <c r="AD188" s="1" t="s">
        <v>1574</v>
      </c>
    </row>
    <row r="189" spans="1:30" s="7" customFormat="1" ht="96" x14ac:dyDescent="0.2">
      <c r="A189" s="74" t="s">
        <v>1575</v>
      </c>
      <c r="B189" s="25" t="s">
        <v>110</v>
      </c>
      <c r="C189" s="38" t="s">
        <v>81</v>
      </c>
      <c r="D189" s="36" t="s">
        <v>1576</v>
      </c>
      <c r="E189" s="25"/>
      <c r="F189" s="36" t="s">
        <v>1577</v>
      </c>
      <c r="G189" s="25" t="s">
        <v>1170</v>
      </c>
      <c r="H189" s="25" t="s">
        <v>647</v>
      </c>
      <c r="I189" s="26" t="str">
        <f t="shared" si="33"/>
        <v>Sharon Moore</v>
      </c>
      <c r="J189" s="25" t="s">
        <v>275</v>
      </c>
      <c r="K189" s="25" t="s">
        <v>1578</v>
      </c>
      <c r="L189" s="26" t="str">
        <f t="shared" si="34"/>
        <v>Katie Flanagan</v>
      </c>
      <c r="M189" s="25" t="s">
        <v>66</v>
      </c>
      <c r="N189" s="25" t="s">
        <v>66</v>
      </c>
      <c r="O189" s="26" t="str">
        <f t="shared" si="35"/>
        <v xml:space="preserve"> </v>
      </c>
      <c r="P189" s="25" t="s">
        <v>66</v>
      </c>
      <c r="Q189" s="25" t="s">
        <v>66</v>
      </c>
      <c r="R189" s="26" t="str">
        <f t="shared" si="38"/>
        <v xml:space="preserve"> </v>
      </c>
      <c r="S189" s="25" t="s">
        <v>66</v>
      </c>
      <c r="T189" s="25" t="s">
        <v>66</v>
      </c>
      <c r="U189" s="26" t="str">
        <f t="shared" si="37"/>
        <v xml:space="preserve"> </v>
      </c>
      <c r="V189" s="25"/>
      <c r="W189" s="25"/>
      <c r="X189" s="25"/>
      <c r="Y189" s="25"/>
      <c r="Z189" s="25"/>
      <c r="AA189" s="25"/>
      <c r="AB189" s="25"/>
      <c r="AC189" s="75" t="str">
        <f>+CONCATENATE(Table9[[#This Row],[Presenter 1 Full]]," ",CHAR(10),L189," ",CHAR(10),O189," ",CHAR(10),R189," ",CHAR(10),U189," ",CHAR(10),X189," ",CHAR(10),AA189," ")</f>
        <v xml:space="preserve">Sharon Moore 
Katie Flanagan 
 </v>
      </c>
      <c r="AD189" s="10" t="s">
        <v>1579</v>
      </c>
    </row>
    <row r="190" spans="1:30" s="7" customFormat="1" ht="96" x14ac:dyDescent="0.2">
      <c r="A190" s="74" t="s">
        <v>1580</v>
      </c>
      <c r="B190" s="25" t="s">
        <v>110</v>
      </c>
      <c r="C190" s="38" t="s">
        <v>34</v>
      </c>
      <c r="D190" s="36" t="s">
        <v>1581</v>
      </c>
      <c r="E190" s="25"/>
      <c r="F190" s="36" t="s">
        <v>1582</v>
      </c>
      <c r="G190" s="25" t="s">
        <v>1013</v>
      </c>
      <c r="H190" s="25" t="s">
        <v>1583</v>
      </c>
      <c r="I190" s="26" t="str">
        <f t="shared" si="33"/>
        <v>Kim Hartzler-Weakley</v>
      </c>
      <c r="J190" s="25" t="s">
        <v>1584</v>
      </c>
      <c r="K190" s="25" t="s">
        <v>1585</v>
      </c>
      <c r="L190" s="26" t="str">
        <f t="shared" si="34"/>
        <v>Kayla McKean</v>
      </c>
      <c r="M190" s="25" t="s">
        <v>66</v>
      </c>
      <c r="N190" s="25" t="s">
        <v>66</v>
      </c>
      <c r="O190" s="26" t="str">
        <f t="shared" si="35"/>
        <v xml:space="preserve"> </v>
      </c>
      <c r="P190" s="25" t="s">
        <v>66</v>
      </c>
      <c r="Q190" s="25" t="s">
        <v>66</v>
      </c>
      <c r="R190" s="26" t="str">
        <f t="shared" si="38"/>
        <v xml:space="preserve"> </v>
      </c>
      <c r="S190" s="25" t="s">
        <v>66</v>
      </c>
      <c r="T190" s="25" t="s">
        <v>66</v>
      </c>
      <c r="U190" s="26" t="str">
        <f t="shared" si="37"/>
        <v xml:space="preserve"> </v>
      </c>
      <c r="V190" s="25"/>
      <c r="W190" s="25"/>
      <c r="X190" s="25"/>
      <c r="Y190" s="25"/>
      <c r="Z190" s="25"/>
      <c r="AA190" s="25"/>
      <c r="AB190" s="25" t="s">
        <v>66</v>
      </c>
      <c r="AC190" s="75" t="str">
        <f>+CONCATENATE(Table9[[#This Row],[Presenter 1 Full]]," ",CHAR(10),L190," ",CHAR(10),O190," ",CHAR(10),R190," ",CHAR(10),U190," ",CHAR(10),X190," ",CHAR(10),AA190," ")</f>
        <v xml:space="preserve">Kim Hartzler-Weakley 
Kayla McKean 
 </v>
      </c>
      <c r="AD190" s="10" t="s">
        <v>1586</v>
      </c>
    </row>
    <row r="191" spans="1:30" s="7" customFormat="1" ht="96" x14ac:dyDescent="0.2">
      <c r="A191" s="74" t="s">
        <v>1587</v>
      </c>
      <c r="B191" s="25" t="s">
        <v>110</v>
      </c>
      <c r="C191" s="38" t="s">
        <v>34</v>
      </c>
      <c r="D191" s="36" t="s">
        <v>1588</v>
      </c>
      <c r="E191" s="25"/>
      <c r="F191" s="36" t="s">
        <v>1589</v>
      </c>
      <c r="G191" s="25" t="s">
        <v>134</v>
      </c>
      <c r="H191" s="25" t="s">
        <v>1220</v>
      </c>
      <c r="I191" s="26" t="str">
        <f t="shared" si="33"/>
        <v>Laurie Murrah-Hanson</v>
      </c>
      <c r="J191" s="25" t="s">
        <v>66</v>
      </c>
      <c r="K191" s="25" t="s">
        <v>66</v>
      </c>
      <c r="L191" s="26" t="str">
        <f t="shared" si="34"/>
        <v xml:space="preserve"> </v>
      </c>
      <c r="M191" s="25" t="s">
        <v>66</v>
      </c>
      <c r="N191" s="25" t="s">
        <v>66</v>
      </c>
      <c r="O191" s="26" t="str">
        <f t="shared" si="35"/>
        <v xml:space="preserve"> </v>
      </c>
      <c r="P191" s="25" t="s">
        <v>66</v>
      </c>
      <c r="Q191" s="25" t="s">
        <v>66</v>
      </c>
      <c r="R191" s="26" t="str">
        <f t="shared" si="38"/>
        <v xml:space="preserve"> </v>
      </c>
      <c r="S191" s="25" t="s">
        <v>66</v>
      </c>
      <c r="T191" s="25" t="s">
        <v>66</v>
      </c>
      <c r="U191" s="26" t="str">
        <f t="shared" si="37"/>
        <v xml:space="preserve"> </v>
      </c>
      <c r="V191" s="25"/>
      <c r="W191" s="25"/>
      <c r="X191" s="25"/>
      <c r="Y191" s="25"/>
      <c r="Z191" s="25"/>
      <c r="AA191" s="25"/>
      <c r="AB191" s="25"/>
      <c r="AC191" s="75" t="str">
        <f>+CONCATENATE(Table9[[#This Row],[Presenter 1 Full]]," ",CHAR(10),L191," ",CHAR(10),O191," ",CHAR(10),R191," ",CHAR(10),U191," ",CHAR(10),X191," ",CHAR(10),AA191," ")</f>
        <v xml:space="preserve">Laurie Murrah-Hanson 
 </v>
      </c>
      <c r="AD191" s="10" t="s">
        <v>1590</v>
      </c>
    </row>
    <row r="192" spans="1:30" s="3" customFormat="1" ht="96" x14ac:dyDescent="0.2">
      <c r="A192" s="97" t="s">
        <v>1591</v>
      </c>
      <c r="B192" s="50" t="s">
        <v>176</v>
      </c>
      <c r="C192" s="52" t="s">
        <v>34</v>
      </c>
      <c r="D192" s="53" t="s">
        <v>1592</v>
      </c>
      <c r="E192" s="50"/>
      <c r="F192" s="53" t="s">
        <v>1593</v>
      </c>
      <c r="G192" s="50" t="s">
        <v>721</v>
      </c>
      <c r="H192" s="50" t="s">
        <v>722</v>
      </c>
      <c r="I192" s="35" t="str">
        <f t="shared" si="33"/>
        <v>Shivaani Selvaraj</v>
      </c>
      <c r="J192" s="50" t="s">
        <v>1594</v>
      </c>
      <c r="K192" s="50" t="s">
        <v>1595</v>
      </c>
      <c r="L192" s="35" t="str">
        <f t="shared" si="34"/>
        <v>Kristen Goessling</v>
      </c>
      <c r="M192" s="22"/>
      <c r="N192" s="22"/>
      <c r="O192" s="35" t="str">
        <f t="shared" si="35"/>
        <v xml:space="preserve"> </v>
      </c>
      <c r="P192" s="50" t="s">
        <v>66</v>
      </c>
      <c r="Q192" s="50" t="s">
        <v>66</v>
      </c>
      <c r="R192" s="35" t="str">
        <f t="shared" si="38"/>
        <v xml:space="preserve"> </v>
      </c>
      <c r="S192" s="50" t="s">
        <v>66</v>
      </c>
      <c r="T192" s="50" t="s">
        <v>66</v>
      </c>
      <c r="U192" s="35" t="str">
        <f t="shared" si="37"/>
        <v xml:space="preserve"> </v>
      </c>
      <c r="V192" s="50"/>
      <c r="W192" s="50"/>
      <c r="X192" s="50"/>
      <c r="Y192" s="50"/>
      <c r="Z192" s="50"/>
      <c r="AA192" s="50"/>
      <c r="AB192" s="50" t="s">
        <v>1596</v>
      </c>
      <c r="AC192" s="73" t="str">
        <f>+CONCATENATE(Table9[[#This Row],[Presenter 1 Full]]," ",CHAR(10),L192," ",CHAR(10),O192," ",CHAR(10),R192," ",CHAR(10),U192," ",CHAR(10),X192," ",CHAR(10),AA192," ")</f>
        <v xml:space="preserve">Shivaani Selvaraj 
Kristen Goessling 
 </v>
      </c>
      <c r="AD192" s="1" t="s">
        <v>1597</v>
      </c>
    </row>
    <row r="193" spans="1:30" s="7" customFormat="1" ht="96" x14ac:dyDescent="0.2">
      <c r="A193" s="74" t="s">
        <v>1598</v>
      </c>
      <c r="B193" s="25" t="s">
        <v>176</v>
      </c>
      <c r="C193" s="38" t="s">
        <v>98</v>
      </c>
      <c r="D193" s="36" t="s">
        <v>1599</v>
      </c>
      <c r="E193" s="25"/>
      <c r="F193" s="36" t="s">
        <v>1600</v>
      </c>
      <c r="G193" s="25" t="s">
        <v>1601</v>
      </c>
      <c r="H193" s="25" t="s">
        <v>1602</v>
      </c>
      <c r="I193" s="26" t="str">
        <f t="shared" si="33"/>
        <v>Chester Arnold</v>
      </c>
      <c r="J193" s="25" t="s">
        <v>252</v>
      </c>
      <c r="K193" s="25" t="s">
        <v>1603</v>
      </c>
      <c r="L193" s="26" t="str">
        <f t="shared" si="34"/>
        <v>Maria Chrysochoou</v>
      </c>
      <c r="M193" s="25" t="s">
        <v>1604</v>
      </c>
      <c r="N193" s="25" t="s">
        <v>727</v>
      </c>
      <c r="O193" s="26" t="str">
        <f t="shared" si="35"/>
        <v>Juliana Barrett</v>
      </c>
      <c r="P193" s="25" t="s">
        <v>1605</v>
      </c>
      <c r="Q193" s="25" t="s">
        <v>554</v>
      </c>
      <c r="R193" s="26" t="str">
        <f t="shared" si="38"/>
        <v>Todd Campbell</v>
      </c>
      <c r="S193" s="25" t="s">
        <v>66</v>
      </c>
      <c r="T193" s="25" t="s">
        <v>66</v>
      </c>
      <c r="U193" s="26" t="str">
        <f t="shared" si="37"/>
        <v xml:space="preserve"> </v>
      </c>
      <c r="V193" s="25"/>
      <c r="W193" s="25"/>
      <c r="X193" s="25"/>
      <c r="Y193" s="25"/>
      <c r="Z193" s="25"/>
      <c r="AA193" s="25"/>
      <c r="AB193" s="25"/>
      <c r="AC193" s="75" t="str">
        <f>+CONCATENATE(Table9[[#This Row],[Presenter 1 Full]]," ",CHAR(10),L193," ",CHAR(10),O193," ",CHAR(10),R193," ",CHAR(10),U193," ",CHAR(10),X193," ",CHAR(10),AA193," ")</f>
        <v xml:space="preserve">Chester Arnold 
Maria Chrysochoou 
Juliana Barrett 
Todd Campbell 
 </v>
      </c>
      <c r="AD193" s="10" t="s">
        <v>1606</v>
      </c>
    </row>
    <row r="194" spans="1:30" s="7" customFormat="1" ht="97" thickBot="1" x14ac:dyDescent="0.25">
      <c r="A194" s="92" t="s">
        <v>1607</v>
      </c>
      <c r="B194" s="93" t="s">
        <v>176</v>
      </c>
      <c r="C194" s="102" t="s">
        <v>98</v>
      </c>
      <c r="D194" s="94" t="s">
        <v>1608</v>
      </c>
      <c r="E194" s="93"/>
      <c r="F194" s="94" t="s">
        <v>1609</v>
      </c>
      <c r="G194" s="93" t="s">
        <v>86</v>
      </c>
      <c r="H194" s="93" t="s">
        <v>1610</v>
      </c>
      <c r="I194" s="95" t="str">
        <f t="shared" si="33"/>
        <v>Jessica Givens</v>
      </c>
      <c r="J194" s="93" t="s">
        <v>413</v>
      </c>
      <c r="K194" s="93" t="s">
        <v>414</v>
      </c>
      <c r="L194" s="95" t="str">
        <f t="shared" si="34"/>
        <v>Kristin Medlin</v>
      </c>
      <c r="M194" s="93" t="s">
        <v>66</v>
      </c>
      <c r="N194" s="93" t="s">
        <v>66</v>
      </c>
      <c r="O194" s="95" t="str">
        <f t="shared" si="35"/>
        <v xml:space="preserve"> </v>
      </c>
      <c r="P194" s="93" t="s">
        <v>66</v>
      </c>
      <c r="Q194" s="93" t="s">
        <v>66</v>
      </c>
      <c r="R194" s="95" t="str">
        <f t="shared" si="38"/>
        <v xml:space="preserve"> </v>
      </c>
      <c r="S194" s="93" t="s">
        <v>66</v>
      </c>
      <c r="T194" s="93" t="s">
        <v>66</v>
      </c>
      <c r="U194" s="95" t="str">
        <f t="shared" si="37"/>
        <v xml:space="preserve"> </v>
      </c>
      <c r="V194" s="93"/>
      <c r="W194" s="93"/>
      <c r="X194" s="93"/>
      <c r="Y194" s="93"/>
      <c r="Z194" s="93"/>
      <c r="AA194" s="93"/>
      <c r="AB194" s="93"/>
      <c r="AC194" s="96" t="str">
        <f>+CONCATENATE(Table9[[#This Row],[Presenter 1 Full]]," ",CHAR(10),L194," ",CHAR(10),O194," ",CHAR(10),R194," ",CHAR(10),U194," ",CHAR(10),X194," ",CHAR(10),AA194," ")</f>
        <v xml:space="preserve">Jessica Givens 
Kristin Medlin 
 </v>
      </c>
      <c r="AD194" s="10" t="s">
        <v>1611</v>
      </c>
    </row>
    <row r="195" spans="1:30" s="7" customFormat="1" ht="17" x14ac:dyDescent="0.2">
      <c r="A195" s="30"/>
      <c r="B195" s="10"/>
      <c r="C195" s="34"/>
      <c r="D195" s="39"/>
      <c r="E195" s="10"/>
      <c r="F195" s="39"/>
      <c r="G195" s="10"/>
      <c r="H195" s="10"/>
      <c r="J195" s="10"/>
      <c r="K195" s="10"/>
      <c r="M195" s="10"/>
      <c r="N195" s="10"/>
      <c r="P195" s="10"/>
      <c r="Q195" s="10"/>
      <c r="S195" s="10"/>
      <c r="T195" s="10"/>
      <c r="V195" s="10"/>
      <c r="W195" s="10"/>
      <c r="X195" s="10"/>
      <c r="Y195" s="10"/>
      <c r="Z195" s="10"/>
      <c r="AA195" s="10"/>
      <c r="AB195" s="10"/>
      <c r="AC195" s="12"/>
      <c r="AD195" s="10"/>
    </row>
    <row r="196" spans="1:30" ht="15" x14ac:dyDescent="0.2">
      <c r="B196" s="1"/>
      <c r="C196" s="41"/>
      <c r="D196" s="40"/>
      <c r="E196" s="1"/>
      <c r="F196" s="40"/>
      <c r="G196" s="1"/>
      <c r="H196" s="1"/>
      <c r="J196" s="1"/>
      <c r="K196" s="1"/>
      <c r="M196" s="1"/>
      <c r="N196" s="1"/>
      <c r="P196" s="1"/>
      <c r="Q196" s="1"/>
      <c r="S196" s="1"/>
      <c r="T196" s="1"/>
      <c r="V196" s="1"/>
      <c r="W196" s="1"/>
      <c r="X196" s="1"/>
      <c r="Y196" s="1"/>
      <c r="Z196" s="1"/>
      <c r="AA196" s="1"/>
      <c r="AB196" s="1"/>
      <c r="AC196" s="2"/>
      <c r="AD196" s="1"/>
    </row>
    <row r="197" spans="1:30" ht="15" x14ac:dyDescent="0.2">
      <c r="B197" s="1"/>
      <c r="C197" s="41"/>
      <c r="D197" s="40"/>
      <c r="E197" s="1"/>
      <c r="F197" s="40"/>
      <c r="G197" s="1"/>
      <c r="H197" s="1"/>
      <c r="J197" s="1"/>
      <c r="K197" s="1"/>
      <c r="M197" s="1"/>
      <c r="N197" s="1"/>
      <c r="P197" s="1"/>
      <c r="Q197" s="1"/>
      <c r="V197" s="1"/>
      <c r="W197" s="1"/>
      <c r="X197" s="1"/>
      <c r="Y197" s="1"/>
      <c r="Z197" s="1"/>
      <c r="AA197" s="1"/>
      <c r="AB197" s="1"/>
      <c r="AC197" s="2"/>
      <c r="AD197" s="1"/>
    </row>
    <row r="198" spans="1:30" ht="15" x14ac:dyDescent="0.2">
      <c r="B198" s="1"/>
      <c r="C198" s="41"/>
      <c r="D198" s="40"/>
      <c r="E198" s="1"/>
      <c r="F198" s="40"/>
      <c r="G198" s="1"/>
      <c r="H198" s="1"/>
      <c r="J198" s="1"/>
      <c r="K198" s="1"/>
      <c r="M198" s="1"/>
      <c r="N198" s="1"/>
      <c r="P198" s="1"/>
      <c r="Q198" s="1"/>
      <c r="S198" s="1"/>
      <c r="T198" s="1"/>
      <c r="V198" s="1"/>
      <c r="W198" s="1"/>
      <c r="X198" s="1"/>
      <c r="Y198" s="1"/>
      <c r="Z198" s="1"/>
      <c r="AA198" s="1"/>
      <c r="AB198" s="1"/>
      <c r="AC198" s="2"/>
      <c r="AD198" s="1"/>
    </row>
    <row r="199" spans="1:30" ht="15" x14ac:dyDescent="0.2">
      <c r="B199" s="1"/>
      <c r="C199" s="41"/>
      <c r="D199" s="40"/>
      <c r="E199" s="1"/>
      <c r="F199" s="40"/>
      <c r="G199" s="1"/>
      <c r="H199" s="1"/>
      <c r="J199" s="1"/>
      <c r="K199" s="1"/>
      <c r="M199" s="1"/>
      <c r="N199" s="1"/>
      <c r="P199" s="1"/>
      <c r="Q199" s="1"/>
      <c r="S199" s="1"/>
      <c r="T199" s="1"/>
      <c r="V199" s="1"/>
      <c r="W199" s="1"/>
      <c r="X199" s="1"/>
      <c r="Y199" s="1"/>
      <c r="Z199" s="1"/>
      <c r="AA199" s="1"/>
      <c r="AB199" s="1"/>
      <c r="AC199" s="2"/>
      <c r="AD199" s="1"/>
    </row>
    <row r="200" spans="1:30" ht="15" x14ac:dyDescent="0.2">
      <c r="B200" s="1"/>
      <c r="C200" s="41"/>
      <c r="D200" s="40"/>
      <c r="E200" s="1"/>
      <c r="F200" s="40"/>
      <c r="G200" s="1"/>
      <c r="H200" s="1"/>
      <c r="J200" s="1"/>
      <c r="K200" s="1"/>
      <c r="M200" s="1"/>
      <c r="N200" s="1"/>
      <c r="P200" s="1"/>
      <c r="Q200" s="1"/>
      <c r="S200" s="1"/>
      <c r="T200" s="1"/>
      <c r="V200" s="1"/>
      <c r="W200" s="1"/>
      <c r="X200" s="1"/>
      <c r="Y200" s="1"/>
      <c r="Z200" s="1"/>
      <c r="AA200" s="1"/>
      <c r="AB200" s="1"/>
      <c r="AC200" s="2"/>
      <c r="AD200" s="1"/>
    </row>
    <row r="201" spans="1:30" ht="15" x14ac:dyDescent="0.2">
      <c r="B201" s="1"/>
      <c r="C201" s="41"/>
      <c r="D201" s="40"/>
      <c r="E201" s="1"/>
      <c r="F201" s="40"/>
      <c r="G201" s="1"/>
      <c r="H201" s="1"/>
      <c r="J201" s="1"/>
      <c r="K201" s="1"/>
      <c r="M201" s="1"/>
      <c r="N201" s="1"/>
      <c r="P201" s="1"/>
      <c r="Q201" s="1"/>
      <c r="S201" s="1"/>
      <c r="T201" s="1"/>
      <c r="V201" s="1"/>
      <c r="W201" s="1"/>
      <c r="X201" s="1"/>
      <c r="Y201" s="1"/>
      <c r="Z201" s="1"/>
      <c r="AA201" s="1"/>
      <c r="AB201" s="1"/>
      <c r="AC201" s="2"/>
      <c r="AD201" s="1"/>
    </row>
    <row r="202" spans="1:30" ht="15" x14ac:dyDescent="0.2">
      <c r="B202" s="1"/>
      <c r="C202" s="41"/>
      <c r="D202" s="40"/>
      <c r="E202" s="1"/>
      <c r="F202" s="40"/>
      <c r="G202" s="1"/>
      <c r="H202" s="1"/>
      <c r="J202" s="1"/>
      <c r="K202" s="1"/>
      <c r="M202" s="1"/>
      <c r="N202" s="1"/>
      <c r="P202" s="1"/>
      <c r="Q202" s="1"/>
      <c r="S202" s="1"/>
      <c r="T202" s="1"/>
      <c r="V202" s="1"/>
      <c r="W202" s="1"/>
      <c r="X202" s="1"/>
      <c r="Y202" s="1"/>
      <c r="Z202" s="1"/>
      <c r="AA202" s="1"/>
      <c r="AB202" s="1"/>
      <c r="AC202" s="2"/>
      <c r="AD202" s="1"/>
    </row>
    <row r="203" spans="1:30" ht="15" x14ac:dyDescent="0.2">
      <c r="B203" s="1"/>
      <c r="C203" s="41"/>
      <c r="D203" s="40"/>
      <c r="E203" s="1"/>
      <c r="F203" s="40"/>
      <c r="G203" s="1"/>
      <c r="H203" s="1"/>
      <c r="J203" s="1"/>
      <c r="K203" s="1"/>
      <c r="M203" s="1"/>
      <c r="N203" s="1"/>
      <c r="P203" s="1"/>
      <c r="Q203" s="1"/>
      <c r="S203" s="1"/>
      <c r="T203" s="1"/>
      <c r="V203" s="1"/>
      <c r="W203" s="1"/>
      <c r="X203" s="1"/>
      <c r="Y203" s="1"/>
      <c r="Z203" s="1"/>
      <c r="AA203" s="1"/>
      <c r="AB203" s="1"/>
      <c r="AC203" s="2"/>
      <c r="AD203" s="1"/>
    </row>
    <row r="204" spans="1:30" ht="15" x14ac:dyDescent="0.2">
      <c r="B204" s="1"/>
      <c r="C204" s="41"/>
      <c r="D204" s="40"/>
      <c r="E204" s="1"/>
      <c r="F204" s="40"/>
      <c r="G204" s="1"/>
      <c r="H204" s="1"/>
      <c r="J204" s="1"/>
      <c r="K204" s="1"/>
      <c r="M204" s="1"/>
      <c r="N204" s="1"/>
      <c r="P204" s="1"/>
      <c r="Q204" s="1"/>
      <c r="S204" s="1"/>
      <c r="T204" s="1"/>
      <c r="V204" s="1"/>
      <c r="W204" s="1"/>
      <c r="X204" s="1"/>
      <c r="Y204" s="1"/>
      <c r="Z204" s="1"/>
      <c r="AA204" s="1"/>
      <c r="AB204" s="1"/>
      <c r="AC204" s="2"/>
      <c r="AD204" s="1"/>
    </row>
    <row r="205" spans="1:30" ht="15" x14ac:dyDescent="0.2">
      <c r="B205" s="1"/>
      <c r="C205" s="41"/>
      <c r="D205" s="40"/>
      <c r="E205" s="1"/>
      <c r="F205" s="40"/>
      <c r="G205" s="1"/>
      <c r="H205" s="1"/>
      <c r="J205" s="1"/>
      <c r="K205" s="1"/>
      <c r="M205" s="1"/>
      <c r="N205" s="1"/>
      <c r="P205" s="1"/>
      <c r="Q205" s="1"/>
      <c r="V205" s="1"/>
      <c r="W205" s="1"/>
      <c r="X205" s="1"/>
      <c r="Y205" s="1"/>
      <c r="Z205" s="1"/>
      <c r="AA205" s="1"/>
      <c r="AB205" s="1"/>
      <c r="AC205" s="2"/>
      <c r="AD205" s="1"/>
    </row>
    <row r="206" spans="1:30" ht="15" x14ac:dyDescent="0.2">
      <c r="B206" s="5"/>
      <c r="C206" s="41"/>
      <c r="D206" s="42"/>
      <c r="E206" s="5"/>
      <c r="F206" s="42"/>
      <c r="G206" s="5"/>
      <c r="H206" s="5"/>
      <c r="I206" s="6"/>
      <c r="J206" s="5"/>
      <c r="K206" s="5"/>
      <c r="M206" s="5"/>
      <c r="N206" s="5"/>
      <c r="P206" s="5"/>
      <c r="Q206" s="5"/>
      <c r="S206" s="5"/>
      <c r="T206" s="5"/>
      <c r="V206" s="5"/>
      <c r="W206" s="5"/>
      <c r="X206" s="5"/>
      <c r="Y206" s="5"/>
      <c r="Z206" s="5"/>
      <c r="AA206" s="5"/>
      <c r="AB206" s="5"/>
      <c r="AC206" s="2"/>
      <c r="AD206" s="5"/>
    </row>
    <row r="207" spans="1:30" ht="15" x14ac:dyDescent="0.2">
      <c r="B207" s="1"/>
      <c r="C207" s="41"/>
      <c r="D207" s="40"/>
      <c r="E207" s="1"/>
      <c r="F207" s="40"/>
      <c r="G207" s="1"/>
      <c r="H207" s="1"/>
      <c r="J207" s="1"/>
      <c r="K207" s="1"/>
      <c r="M207" s="1"/>
      <c r="N207" s="1"/>
      <c r="P207" s="1"/>
      <c r="Q207" s="1"/>
      <c r="S207" s="1"/>
      <c r="T207" s="1"/>
      <c r="V207" s="1"/>
      <c r="W207" s="1"/>
      <c r="X207" s="1"/>
      <c r="Y207" s="1"/>
      <c r="Z207" s="1"/>
      <c r="AA207" s="1"/>
      <c r="AB207" s="1"/>
      <c r="AC207" s="2"/>
      <c r="AD207" s="1"/>
    </row>
    <row r="208" spans="1:30" ht="15" x14ac:dyDescent="0.2">
      <c r="B208" s="1"/>
      <c r="C208" s="41"/>
      <c r="D208" s="40"/>
      <c r="E208" s="1"/>
      <c r="F208" s="40"/>
      <c r="G208" s="1"/>
      <c r="H208" s="1"/>
      <c r="J208" s="1"/>
      <c r="K208" s="1"/>
      <c r="M208" s="1"/>
      <c r="N208" s="1"/>
      <c r="P208" s="1"/>
      <c r="Q208" s="1"/>
      <c r="V208" s="1"/>
      <c r="W208" s="1"/>
      <c r="X208" s="1"/>
      <c r="Y208" s="1"/>
      <c r="Z208" s="1"/>
      <c r="AA208" s="1"/>
      <c r="AB208" s="1"/>
      <c r="AC208" s="2"/>
      <c r="AD208" s="1"/>
    </row>
    <row r="209" spans="2:30" ht="15" x14ac:dyDescent="0.2">
      <c r="B209" s="1"/>
      <c r="C209" s="41"/>
      <c r="D209" s="40"/>
      <c r="E209" s="1"/>
      <c r="F209" s="40"/>
      <c r="G209" s="1"/>
      <c r="H209" s="1"/>
      <c r="J209" s="1"/>
      <c r="K209" s="1"/>
      <c r="M209" s="1"/>
      <c r="N209" s="1"/>
      <c r="P209" s="1"/>
      <c r="Q209" s="1"/>
      <c r="S209" s="1"/>
      <c r="T209" s="1"/>
      <c r="V209" s="1"/>
      <c r="W209" s="1"/>
      <c r="X209" s="1"/>
      <c r="Y209" s="1"/>
      <c r="Z209" s="1"/>
      <c r="AA209" s="1"/>
      <c r="AB209" s="1"/>
      <c r="AC209" s="2"/>
      <c r="AD209" s="1"/>
    </row>
    <row r="210" spans="2:30" ht="15" x14ac:dyDescent="0.2">
      <c r="B210" s="1"/>
      <c r="C210" s="41"/>
      <c r="D210" s="40"/>
      <c r="E210" s="1"/>
      <c r="F210" s="40"/>
      <c r="G210" s="1"/>
      <c r="H210" s="1"/>
      <c r="J210" s="1"/>
      <c r="K210" s="1"/>
      <c r="M210" s="1"/>
      <c r="N210" s="1"/>
      <c r="P210" s="1"/>
      <c r="Q210" s="1"/>
      <c r="S210" s="1"/>
      <c r="T210" s="1"/>
      <c r="V210" s="1"/>
      <c r="W210" s="1"/>
      <c r="X210" s="1"/>
      <c r="Y210" s="1"/>
      <c r="Z210" s="1"/>
      <c r="AA210" s="1"/>
      <c r="AB210" s="1"/>
      <c r="AC210" s="2"/>
      <c r="AD210" s="1"/>
    </row>
    <row r="211" spans="2:30" ht="15" x14ac:dyDescent="0.2">
      <c r="B211" s="1"/>
      <c r="C211" s="41"/>
      <c r="D211" s="40"/>
      <c r="E211" s="1"/>
      <c r="F211" s="40"/>
      <c r="G211" s="1"/>
      <c r="H211" s="1"/>
      <c r="J211" s="1"/>
      <c r="K211" s="1"/>
      <c r="M211" s="1"/>
      <c r="N211" s="1"/>
      <c r="P211" s="1"/>
      <c r="Q211" s="1"/>
      <c r="S211" s="1"/>
      <c r="T211" s="1"/>
      <c r="V211" s="1"/>
      <c r="W211" s="1"/>
      <c r="X211" s="1"/>
      <c r="Y211" s="1"/>
      <c r="Z211" s="1"/>
      <c r="AA211" s="1"/>
      <c r="AB211" s="1"/>
      <c r="AC211" s="2"/>
      <c r="AD211" s="1"/>
    </row>
    <row r="212" spans="2:30" ht="15" x14ac:dyDescent="0.2">
      <c r="B212" s="1"/>
      <c r="C212" s="41"/>
      <c r="D212" s="40"/>
      <c r="E212" s="1"/>
      <c r="F212" s="40"/>
      <c r="G212" s="1"/>
      <c r="H212" s="1"/>
      <c r="J212" s="1"/>
      <c r="K212" s="1"/>
      <c r="M212" s="1"/>
      <c r="N212" s="1"/>
      <c r="P212" s="1"/>
      <c r="Q212" s="1"/>
      <c r="V212" s="1"/>
      <c r="W212" s="1"/>
      <c r="X212" s="1"/>
      <c r="Y212" s="1"/>
      <c r="Z212" s="1"/>
      <c r="AA212" s="1"/>
      <c r="AB212" s="1"/>
      <c r="AC212" s="2"/>
      <c r="AD212" s="1"/>
    </row>
    <row r="213" spans="2:30" ht="15" x14ac:dyDescent="0.2">
      <c r="B213" s="1"/>
      <c r="C213" s="41"/>
      <c r="D213" s="40"/>
      <c r="E213" s="1"/>
      <c r="F213" s="40"/>
      <c r="G213" s="1"/>
      <c r="H213" s="1"/>
      <c r="J213" s="1"/>
      <c r="K213" s="1"/>
      <c r="P213" s="1"/>
      <c r="Q213" s="1"/>
      <c r="S213" s="1"/>
      <c r="T213" s="1"/>
      <c r="V213" s="1"/>
      <c r="W213" s="1"/>
      <c r="X213" s="1"/>
      <c r="Y213" s="1"/>
      <c r="Z213" s="1"/>
      <c r="AA213" s="1"/>
      <c r="AB213" s="1"/>
      <c r="AC213" s="2"/>
      <c r="AD213" s="1"/>
    </row>
    <row r="214" spans="2:30" ht="15" x14ac:dyDescent="0.2">
      <c r="B214" s="1"/>
      <c r="C214" s="41"/>
      <c r="D214" s="40"/>
      <c r="E214" s="1"/>
      <c r="F214" s="40"/>
      <c r="G214" s="1"/>
      <c r="H214" s="1"/>
      <c r="J214" s="1"/>
      <c r="K214" s="1"/>
      <c r="M214" s="1"/>
      <c r="N214" s="1"/>
      <c r="P214" s="1"/>
      <c r="Q214" s="1"/>
      <c r="S214" s="1"/>
      <c r="T214" s="1"/>
      <c r="V214" s="1"/>
      <c r="W214" s="1"/>
      <c r="X214" s="1"/>
      <c r="Y214" s="1"/>
      <c r="Z214" s="1"/>
      <c r="AA214" s="1"/>
      <c r="AB214" s="1"/>
      <c r="AC214" s="2"/>
      <c r="AD214" s="1"/>
    </row>
    <row r="215" spans="2:30" ht="15" x14ac:dyDescent="0.2">
      <c r="B215" s="1"/>
      <c r="C215" s="41"/>
      <c r="D215" s="40"/>
      <c r="E215" s="1"/>
      <c r="F215" s="40"/>
      <c r="G215" s="1"/>
      <c r="H215" s="1"/>
      <c r="J215" s="1"/>
      <c r="K215" s="1"/>
      <c r="M215" s="1"/>
      <c r="N215" s="1"/>
      <c r="P215" s="1"/>
      <c r="Q215" s="1"/>
      <c r="S215" s="1"/>
      <c r="T215" s="1"/>
      <c r="V215" s="1"/>
      <c r="W215" s="1"/>
      <c r="X215" s="1"/>
      <c r="Y215" s="1"/>
      <c r="Z215" s="1"/>
      <c r="AA215" s="1"/>
      <c r="AB215" s="1"/>
      <c r="AC215" s="2"/>
      <c r="AD215" s="1"/>
    </row>
    <row r="216" spans="2:30" ht="15" x14ac:dyDescent="0.2">
      <c r="B216" s="1"/>
      <c r="C216" s="41"/>
      <c r="D216" s="40"/>
      <c r="E216" s="1"/>
      <c r="F216" s="40"/>
      <c r="G216" s="1"/>
      <c r="H216" s="1"/>
      <c r="J216" s="1"/>
      <c r="K216" s="1"/>
      <c r="M216" s="1"/>
      <c r="N216" s="1"/>
      <c r="P216" s="1"/>
      <c r="Q216" s="1"/>
      <c r="S216" s="1"/>
      <c r="T216" s="1"/>
      <c r="V216" s="1"/>
      <c r="W216" s="1"/>
      <c r="X216" s="1"/>
      <c r="Y216" s="1"/>
      <c r="Z216" s="1"/>
      <c r="AA216" s="1"/>
      <c r="AB216" s="1"/>
      <c r="AC216" s="2"/>
      <c r="AD216" s="1"/>
    </row>
    <row r="217" spans="2:30" ht="15" x14ac:dyDescent="0.2">
      <c r="B217" s="1"/>
      <c r="C217" s="41"/>
      <c r="D217" s="40"/>
      <c r="E217" s="1"/>
      <c r="F217" s="40"/>
      <c r="G217" s="1"/>
      <c r="H217" s="1"/>
      <c r="J217" s="1"/>
      <c r="K217" s="1"/>
      <c r="M217" s="1"/>
      <c r="N217" s="1"/>
      <c r="P217" s="1"/>
      <c r="Q217" s="1"/>
      <c r="S217" s="1"/>
      <c r="T217" s="1"/>
      <c r="V217" s="1"/>
      <c r="W217" s="1"/>
      <c r="X217" s="1"/>
      <c r="Y217" s="1"/>
      <c r="Z217" s="1"/>
      <c r="AA217" s="1"/>
      <c r="AB217" s="1"/>
      <c r="AC217" s="2"/>
      <c r="AD217" s="1"/>
    </row>
    <row r="218" spans="2:30" ht="15" x14ac:dyDescent="0.2">
      <c r="B218" s="1"/>
      <c r="C218" s="41"/>
      <c r="D218" s="40"/>
      <c r="E218" s="1"/>
      <c r="F218" s="40"/>
      <c r="G218" s="1"/>
      <c r="H218" s="1"/>
      <c r="J218" s="1"/>
      <c r="K218" s="1"/>
      <c r="M218" s="1"/>
      <c r="N218" s="1"/>
      <c r="P218" s="1"/>
      <c r="Q218" s="1"/>
      <c r="S218" s="1"/>
      <c r="T218" s="1"/>
      <c r="V218" s="1"/>
      <c r="W218" s="1"/>
      <c r="X218" s="1"/>
      <c r="Y218" s="1"/>
      <c r="Z218" s="1"/>
      <c r="AA218" s="1"/>
      <c r="AB218" s="1"/>
      <c r="AC218" s="2"/>
      <c r="AD218" s="1"/>
    </row>
    <row r="219" spans="2:30" ht="15" x14ac:dyDescent="0.2">
      <c r="B219" s="1"/>
      <c r="C219" s="41"/>
      <c r="D219" s="40"/>
      <c r="E219" s="1"/>
      <c r="F219" s="40"/>
      <c r="G219" s="1"/>
      <c r="H219" s="1"/>
      <c r="J219" s="1"/>
      <c r="K219" s="1"/>
      <c r="M219" s="1"/>
      <c r="N219" s="1"/>
      <c r="P219" s="1"/>
      <c r="Q219" s="1"/>
      <c r="S219" s="1"/>
      <c r="T219" s="1"/>
      <c r="V219" s="1"/>
      <c r="W219" s="1"/>
      <c r="X219" s="1"/>
      <c r="Y219" s="1"/>
      <c r="Z219" s="1"/>
      <c r="AA219" s="1"/>
      <c r="AB219" s="1"/>
      <c r="AC219" s="2"/>
      <c r="AD219" s="1"/>
    </row>
    <row r="220" spans="2:30" ht="15" x14ac:dyDescent="0.2">
      <c r="B220" s="1"/>
      <c r="C220" s="41"/>
      <c r="D220" s="40"/>
      <c r="E220" s="1"/>
      <c r="F220" s="40"/>
      <c r="G220" s="1"/>
      <c r="H220" s="1"/>
      <c r="J220" s="1"/>
      <c r="K220" s="1"/>
      <c r="M220" s="1"/>
      <c r="N220" s="1"/>
      <c r="P220" s="1"/>
      <c r="Q220" s="1"/>
      <c r="S220" s="1"/>
      <c r="T220" s="1"/>
      <c r="V220" s="1"/>
      <c r="W220" s="1"/>
      <c r="X220" s="1"/>
      <c r="Y220" s="1"/>
      <c r="Z220" s="1"/>
      <c r="AA220" s="1"/>
      <c r="AB220" s="1"/>
      <c r="AC220" s="2"/>
      <c r="AD220" s="1"/>
    </row>
    <row r="221" spans="2:30" ht="15" x14ac:dyDescent="0.2">
      <c r="B221" s="1"/>
      <c r="C221" s="41"/>
      <c r="D221" s="40"/>
      <c r="E221" s="1"/>
      <c r="F221" s="40"/>
      <c r="G221" s="1"/>
      <c r="H221" s="1"/>
      <c r="J221" s="1"/>
      <c r="K221" s="1"/>
      <c r="M221" s="1"/>
      <c r="N221" s="1"/>
      <c r="P221" s="1"/>
      <c r="Q221" s="1"/>
      <c r="S221" s="1"/>
      <c r="T221" s="1"/>
      <c r="V221" s="1"/>
      <c r="W221" s="1"/>
      <c r="X221" s="1"/>
      <c r="Y221" s="1"/>
      <c r="Z221" s="1"/>
      <c r="AA221" s="1"/>
      <c r="AB221" s="1"/>
      <c r="AC221" s="2"/>
      <c r="AD221" s="1"/>
    </row>
    <row r="222" spans="2:30" s="9" customFormat="1" ht="15" x14ac:dyDescent="0.2">
      <c r="B222" s="10"/>
      <c r="C222" s="41"/>
      <c r="D222" s="39"/>
      <c r="E222" s="10"/>
      <c r="F222" s="39"/>
      <c r="G222" s="10"/>
      <c r="H222" s="10"/>
      <c r="I222"/>
      <c r="J222" s="10"/>
      <c r="K222" s="10"/>
      <c r="L222"/>
      <c r="M222" s="10"/>
      <c r="N222" s="10"/>
      <c r="O222"/>
      <c r="P222" s="10"/>
      <c r="Q222" s="10"/>
      <c r="R222"/>
      <c r="S222" s="10"/>
      <c r="T222" s="10"/>
      <c r="U222"/>
      <c r="V222" s="10"/>
      <c r="W222" s="10"/>
      <c r="X222" s="10"/>
      <c r="Y222" s="10"/>
      <c r="Z222" s="10"/>
      <c r="AA222" s="10"/>
      <c r="AB222" s="10"/>
      <c r="AC222" s="12"/>
      <c r="AD222" s="10"/>
    </row>
    <row r="223" spans="2:30" s="9" customFormat="1" ht="15" x14ac:dyDescent="0.2">
      <c r="B223" s="10"/>
      <c r="C223" s="41"/>
      <c r="D223" s="39"/>
      <c r="E223" s="10"/>
      <c r="F223" s="39"/>
      <c r="G223" s="10"/>
      <c r="H223" s="10"/>
      <c r="I223"/>
      <c r="J223" s="10"/>
      <c r="K223" s="10"/>
      <c r="L223"/>
      <c r="M223" s="10"/>
      <c r="N223" s="10"/>
      <c r="O223"/>
      <c r="P223" s="10"/>
      <c r="Q223" s="10"/>
      <c r="R223"/>
      <c r="S223" s="10"/>
      <c r="T223" s="10"/>
      <c r="U223"/>
      <c r="V223" s="10"/>
      <c r="W223" s="10"/>
      <c r="X223" s="10"/>
      <c r="Y223" s="10"/>
      <c r="Z223" s="10"/>
      <c r="AA223" s="10"/>
      <c r="AB223" s="10"/>
      <c r="AC223" s="12"/>
      <c r="AD223" s="10"/>
    </row>
    <row r="224" spans="2:30" ht="15" x14ac:dyDescent="0.2">
      <c r="B224" s="1"/>
      <c r="C224" s="41"/>
      <c r="D224" s="40"/>
      <c r="E224" s="1"/>
      <c r="F224" s="40"/>
      <c r="G224" s="1"/>
      <c r="H224" s="1"/>
      <c r="J224" s="1"/>
      <c r="K224" s="1"/>
      <c r="M224" s="1"/>
      <c r="N224" s="1"/>
      <c r="P224" s="1"/>
      <c r="Q224" s="1"/>
      <c r="S224" s="1"/>
      <c r="T224" s="1"/>
      <c r="V224" s="1"/>
      <c r="W224" s="1"/>
      <c r="X224" s="1"/>
      <c r="Y224" s="1"/>
      <c r="Z224" s="1"/>
      <c r="AA224" s="1"/>
      <c r="AB224" s="1"/>
      <c r="AC224" s="2"/>
      <c r="AD224" s="1"/>
    </row>
    <row r="225" spans="2:30" ht="15" x14ac:dyDescent="0.2">
      <c r="B225" s="1"/>
      <c r="C225" s="41"/>
      <c r="D225" s="40"/>
      <c r="E225" s="1"/>
      <c r="F225" s="40"/>
      <c r="G225" s="1"/>
      <c r="H225" s="1"/>
      <c r="J225" s="1"/>
      <c r="K225" s="1"/>
      <c r="M225" s="1"/>
      <c r="N225" s="1"/>
      <c r="P225" s="1"/>
      <c r="Q225" s="1"/>
      <c r="S225" s="1"/>
      <c r="T225" s="1"/>
      <c r="V225" s="1"/>
      <c r="W225" s="1"/>
      <c r="X225" s="1"/>
      <c r="Y225" s="1"/>
      <c r="Z225" s="1"/>
      <c r="AA225" s="1"/>
      <c r="AB225" s="1"/>
      <c r="AC225" s="2"/>
      <c r="AD225" s="1"/>
    </row>
    <row r="226" spans="2:30" ht="15" x14ac:dyDescent="0.2">
      <c r="B226" s="1"/>
      <c r="C226" s="41"/>
      <c r="D226" s="40"/>
      <c r="E226" s="1"/>
      <c r="F226" s="40"/>
      <c r="G226" s="1"/>
      <c r="H226" s="1"/>
      <c r="J226" s="1"/>
      <c r="K226" s="1"/>
      <c r="M226" s="1"/>
      <c r="N226" s="1"/>
      <c r="P226" s="1"/>
      <c r="Q226" s="1"/>
      <c r="S226" s="1"/>
      <c r="T226" s="1"/>
      <c r="V226" s="1"/>
      <c r="W226" s="1"/>
      <c r="X226" s="1"/>
      <c r="Y226" s="1"/>
      <c r="Z226" s="1"/>
      <c r="AA226" s="1"/>
      <c r="AB226" s="1"/>
      <c r="AC226" s="2"/>
      <c r="AD226" s="1"/>
    </row>
    <row r="227" spans="2:30" ht="15" x14ac:dyDescent="0.2">
      <c r="B227" s="1"/>
      <c r="C227" s="41"/>
      <c r="D227" s="40"/>
      <c r="E227" s="1"/>
      <c r="F227" s="40"/>
      <c r="G227" s="1"/>
      <c r="H227" s="1"/>
      <c r="J227" s="1"/>
      <c r="K227" s="1"/>
      <c r="M227" s="1"/>
      <c r="N227" s="1"/>
      <c r="P227" s="1"/>
      <c r="Q227" s="1"/>
      <c r="S227" s="1"/>
      <c r="T227" s="1"/>
      <c r="V227" s="1"/>
      <c r="W227" s="1"/>
      <c r="X227" s="1"/>
      <c r="Y227" s="1"/>
      <c r="Z227" s="1"/>
      <c r="AA227" s="1"/>
      <c r="AB227" s="1"/>
      <c r="AC227" s="2"/>
      <c r="AD227" s="1"/>
    </row>
    <row r="228" spans="2:30" ht="15" x14ac:dyDescent="0.2">
      <c r="B228" s="1"/>
      <c r="C228" s="41"/>
      <c r="D228" s="40"/>
      <c r="E228" s="1"/>
      <c r="F228" s="40"/>
      <c r="G228" s="1"/>
      <c r="H228" s="1"/>
      <c r="J228" s="1"/>
      <c r="K228" s="1"/>
      <c r="M228" s="1"/>
      <c r="N228" s="1"/>
      <c r="P228" s="1"/>
      <c r="Q228" s="1"/>
      <c r="S228" s="1"/>
      <c r="T228" s="1"/>
      <c r="V228" s="1"/>
      <c r="W228" s="1"/>
      <c r="X228" s="1"/>
      <c r="Y228" s="1"/>
      <c r="Z228" s="1"/>
      <c r="AA228" s="1"/>
      <c r="AB228" s="1"/>
      <c r="AC228" s="2"/>
      <c r="AD228" s="1"/>
    </row>
    <row r="229" spans="2:30" ht="15" x14ac:dyDescent="0.2">
      <c r="B229" s="1"/>
      <c r="C229" s="41"/>
      <c r="D229" s="40"/>
      <c r="E229" s="1"/>
      <c r="F229" s="40"/>
      <c r="G229" s="1"/>
      <c r="H229" s="1"/>
      <c r="J229" s="1"/>
      <c r="K229" s="1"/>
      <c r="M229" s="1"/>
      <c r="N229" s="1"/>
      <c r="P229" s="1"/>
      <c r="Q229" s="1"/>
      <c r="S229" s="1"/>
      <c r="T229" s="1"/>
      <c r="V229" s="1"/>
      <c r="W229" s="1"/>
      <c r="X229" s="1"/>
      <c r="Y229" s="1"/>
      <c r="Z229" s="1"/>
      <c r="AA229" s="1"/>
      <c r="AB229" s="1"/>
      <c r="AC229" s="2"/>
      <c r="AD229" s="1"/>
    </row>
    <row r="230" spans="2:30" ht="15" x14ac:dyDescent="0.2">
      <c r="B230" s="1"/>
      <c r="C230" s="41"/>
      <c r="D230" s="40"/>
      <c r="E230" s="1"/>
      <c r="F230" s="40"/>
      <c r="G230" s="1"/>
      <c r="H230" s="1"/>
      <c r="J230" s="1"/>
      <c r="K230" s="1"/>
      <c r="M230" s="1"/>
      <c r="N230" s="1"/>
      <c r="P230" s="1"/>
      <c r="Q230" s="1"/>
      <c r="S230" s="1"/>
      <c r="T230" s="1"/>
      <c r="V230" s="1"/>
      <c r="W230" s="1"/>
      <c r="X230" s="1"/>
      <c r="Y230" s="1"/>
      <c r="Z230" s="1"/>
      <c r="AA230" s="1"/>
      <c r="AB230" s="1"/>
      <c r="AC230" s="2"/>
      <c r="AD230" s="1"/>
    </row>
    <row r="231" spans="2:30" ht="15" x14ac:dyDescent="0.2">
      <c r="B231" s="1"/>
      <c r="C231" s="41"/>
      <c r="D231" s="40"/>
      <c r="E231" s="1"/>
      <c r="F231" s="40"/>
      <c r="G231" s="1"/>
      <c r="H231" s="1"/>
      <c r="J231" s="1"/>
      <c r="K231" s="1"/>
      <c r="M231" s="1"/>
      <c r="N231" s="1"/>
      <c r="S231" s="1"/>
      <c r="T231" s="1"/>
      <c r="V231" s="1"/>
      <c r="W231" s="1"/>
      <c r="X231" s="1"/>
      <c r="Y231" s="1"/>
      <c r="Z231" s="1"/>
      <c r="AA231" s="1"/>
      <c r="AB231" s="1"/>
      <c r="AC231" s="2"/>
      <c r="AD231" s="1"/>
    </row>
    <row r="232" spans="2:30" ht="15" x14ac:dyDescent="0.2">
      <c r="B232" s="1"/>
      <c r="C232" s="41"/>
      <c r="D232" s="40"/>
      <c r="E232" s="1"/>
      <c r="F232" s="40"/>
      <c r="G232" s="1"/>
      <c r="H232" s="1"/>
      <c r="J232" s="1"/>
      <c r="K232" s="1"/>
      <c r="M232" s="1"/>
      <c r="N232" s="1"/>
      <c r="P232" s="1"/>
      <c r="Q232" s="1"/>
      <c r="S232" s="1"/>
      <c r="T232" s="1"/>
      <c r="V232" s="1"/>
      <c r="W232" s="1"/>
      <c r="X232" s="1"/>
      <c r="Y232" s="1"/>
      <c r="Z232" s="1"/>
      <c r="AA232" s="1"/>
      <c r="AB232" s="1"/>
      <c r="AC232" s="2"/>
      <c r="AD232" s="1"/>
    </row>
    <row r="233" spans="2:30" ht="15" x14ac:dyDescent="0.2">
      <c r="B233" s="1"/>
      <c r="C233" s="41"/>
      <c r="D233" s="40"/>
      <c r="E233" s="1"/>
      <c r="F233" s="40"/>
      <c r="G233" s="1"/>
      <c r="H233" s="1"/>
      <c r="J233" s="1"/>
      <c r="K233" s="1"/>
      <c r="M233" s="1"/>
      <c r="N233" s="1"/>
      <c r="P233" s="1"/>
      <c r="Q233" s="1"/>
      <c r="S233" s="1"/>
      <c r="T233" s="1"/>
      <c r="V233" s="1"/>
      <c r="W233" s="1"/>
      <c r="X233" s="1"/>
      <c r="Y233" s="1"/>
      <c r="Z233" s="1"/>
      <c r="AA233" s="1"/>
      <c r="AB233" s="1"/>
      <c r="AC233" s="2"/>
      <c r="AD233" s="1"/>
    </row>
    <row r="234" spans="2:30" ht="15" x14ac:dyDescent="0.2">
      <c r="B234" s="1"/>
      <c r="C234" s="41"/>
      <c r="D234" s="40"/>
      <c r="E234" s="1"/>
      <c r="F234" s="40"/>
      <c r="G234" s="1"/>
      <c r="H234" s="1"/>
      <c r="J234" s="1"/>
      <c r="K234" s="1"/>
      <c r="M234" s="1"/>
      <c r="N234" s="1"/>
      <c r="S234" s="1"/>
      <c r="T234" s="1"/>
      <c r="V234" s="1"/>
      <c r="W234" s="1"/>
      <c r="X234" s="1"/>
      <c r="Y234" s="1"/>
      <c r="Z234" s="1"/>
      <c r="AA234" s="1"/>
      <c r="AB234" s="1"/>
      <c r="AC234" s="2"/>
      <c r="AD234" s="1"/>
    </row>
    <row r="235" spans="2:30" s="7" customFormat="1" ht="15" x14ac:dyDescent="0.2">
      <c r="B235" s="10"/>
      <c r="C235" s="41"/>
      <c r="D235" s="39"/>
      <c r="E235" s="10"/>
      <c r="F235" s="39"/>
      <c r="G235" s="10"/>
      <c r="H235" s="10"/>
      <c r="I235"/>
      <c r="J235" s="10"/>
      <c r="K235" s="10"/>
      <c r="L235"/>
      <c r="M235" s="10"/>
      <c r="N235" s="10"/>
      <c r="O235"/>
      <c r="P235" s="10"/>
      <c r="Q235" s="10"/>
      <c r="R235"/>
      <c r="S235" s="10"/>
      <c r="T235" s="10"/>
      <c r="U235"/>
      <c r="V235" s="10"/>
      <c r="W235" s="10"/>
      <c r="X235" s="10"/>
      <c r="Y235" s="10"/>
      <c r="Z235" s="10"/>
      <c r="AA235" s="10"/>
      <c r="AB235" s="10"/>
      <c r="AC235" s="12"/>
      <c r="AD235" s="10"/>
    </row>
    <row r="236" spans="2:30" s="7" customFormat="1" ht="15" x14ac:dyDescent="0.2">
      <c r="B236" s="10"/>
      <c r="C236" s="41"/>
      <c r="D236" s="39"/>
      <c r="E236" s="10"/>
      <c r="F236" s="39"/>
      <c r="G236" s="10"/>
      <c r="H236" s="10"/>
      <c r="I236"/>
      <c r="J236" s="10"/>
      <c r="K236" s="10"/>
      <c r="L236"/>
      <c r="M236" s="10"/>
      <c r="N236" s="10"/>
      <c r="O236"/>
      <c r="P236" s="10"/>
      <c r="Q236" s="10"/>
      <c r="R236"/>
      <c r="S236" s="10"/>
      <c r="T236" s="10"/>
      <c r="U236"/>
      <c r="V236" s="10"/>
      <c r="W236" s="10"/>
      <c r="X236" s="10"/>
      <c r="Y236" s="10"/>
      <c r="Z236" s="10"/>
      <c r="AA236" s="10"/>
      <c r="AB236" s="10"/>
      <c r="AC236" s="12"/>
      <c r="AD236" s="10"/>
    </row>
    <row r="237" spans="2:30" s="9" customFormat="1" ht="15" x14ac:dyDescent="0.2">
      <c r="B237" s="10"/>
      <c r="C237" s="41"/>
      <c r="D237" s="39"/>
      <c r="E237" s="10"/>
      <c r="F237" s="39"/>
      <c r="G237" s="10"/>
      <c r="H237" s="10"/>
      <c r="I237"/>
      <c r="J237" s="10"/>
      <c r="K237" s="10"/>
      <c r="L237"/>
      <c r="M237" s="10"/>
      <c r="N237" s="10"/>
      <c r="O237"/>
      <c r="P237" s="10"/>
      <c r="Q237" s="10"/>
      <c r="R237"/>
      <c r="S237" s="10"/>
      <c r="T237" s="10"/>
      <c r="U237"/>
      <c r="V237" s="10"/>
      <c r="W237" s="10"/>
      <c r="X237" s="10"/>
      <c r="Y237" s="10"/>
      <c r="Z237" s="10"/>
      <c r="AA237" s="10"/>
      <c r="AB237" s="10"/>
      <c r="AC237" s="12"/>
      <c r="AD237" s="10"/>
    </row>
    <row r="238" spans="2:30" s="7" customFormat="1" ht="15" x14ac:dyDescent="0.2">
      <c r="B238" s="10"/>
      <c r="C238" s="41"/>
      <c r="D238" s="39"/>
      <c r="E238" s="10"/>
      <c r="F238" s="39"/>
      <c r="G238" s="10"/>
      <c r="H238" s="10"/>
      <c r="I238"/>
      <c r="J238" s="10"/>
      <c r="K238" s="10"/>
      <c r="L238"/>
      <c r="M238" s="10"/>
      <c r="N238" s="10"/>
      <c r="O238"/>
      <c r="P238" s="10"/>
      <c r="Q238" s="10"/>
      <c r="R238"/>
      <c r="S238" s="10"/>
      <c r="T238" s="10"/>
      <c r="U238"/>
      <c r="V238" s="10"/>
      <c r="W238" s="10"/>
      <c r="X238" s="10"/>
      <c r="Y238" s="10"/>
      <c r="Z238" s="10"/>
      <c r="AA238" s="10"/>
      <c r="AB238" s="10"/>
      <c r="AC238" s="12"/>
      <c r="AD238" s="10"/>
    </row>
    <row r="239" spans="2:30" s="7" customFormat="1" ht="15" x14ac:dyDescent="0.2">
      <c r="B239" s="10"/>
      <c r="C239" s="41"/>
      <c r="D239" s="39"/>
      <c r="E239" s="10"/>
      <c r="F239" s="39"/>
      <c r="G239" s="10"/>
      <c r="H239" s="10"/>
      <c r="I239"/>
      <c r="J239" s="10"/>
      <c r="K239" s="10"/>
      <c r="L239"/>
      <c r="M239" s="10"/>
      <c r="N239" s="10"/>
      <c r="O239"/>
      <c r="P239" s="10"/>
      <c r="Q239" s="10"/>
      <c r="R239"/>
      <c r="S239" s="10"/>
      <c r="T239" s="10"/>
      <c r="U239"/>
      <c r="V239" s="10"/>
      <c r="W239" s="10"/>
      <c r="X239" s="10"/>
      <c r="Y239" s="10"/>
      <c r="Z239" s="10"/>
      <c r="AA239" s="10"/>
      <c r="AB239" s="10"/>
      <c r="AC239" s="12"/>
      <c r="AD239" s="10"/>
    </row>
    <row r="240" spans="2:30" s="7" customFormat="1" ht="15" x14ac:dyDescent="0.2">
      <c r="B240" s="10"/>
      <c r="C240" s="41"/>
      <c r="D240" s="34"/>
      <c r="E240" s="12"/>
      <c r="F240" s="39"/>
      <c r="G240" s="10"/>
      <c r="H240" s="10"/>
      <c r="I240"/>
      <c r="J240" s="10"/>
      <c r="K240" s="10"/>
      <c r="L240"/>
      <c r="M240" s="10"/>
      <c r="N240" s="10"/>
      <c r="O240"/>
      <c r="P240" s="10"/>
      <c r="Q240" s="10"/>
      <c r="R240"/>
      <c r="S240" s="10"/>
      <c r="T240" s="10"/>
      <c r="U240"/>
      <c r="V240" s="10"/>
      <c r="W240" s="10"/>
      <c r="X240" s="10"/>
      <c r="Y240" s="10"/>
      <c r="Z240" s="10"/>
      <c r="AA240" s="10"/>
      <c r="AB240" s="10"/>
      <c r="AC240" s="12"/>
      <c r="AD240" s="10"/>
    </row>
    <row r="241" spans="2:30" s="7" customFormat="1" ht="15" x14ac:dyDescent="0.2">
      <c r="B241" s="10"/>
      <c r="C241" s="41"/>
      <c r="D241" s="39"/>
      <c r="E241" s="10"/>
      <c r="F241" s="39"/>
      <c r="G241" s="10"/>
      <c r="H241" s="10"/>
      <c r="I241"/>
      <c r="J241" s="10"/>
      <c r="K241" s="10"/>
      <c r="L241"/>
      <c r="M241" s="10"/>
      <c r="N241" s="10"/>
      <c r="O241"/>
      <c r="P241" s="10"/>
      <c r="Q241" s="10"/>
      <c r="R241"/>
      <c r="S241" s="10"/>
      <c r="T241" s="10"/>
      <c r="U241"/>
      <c r="V241" s="10"/>
      <c r="W241" s="10"/>
      <c r="X241" s="10"/>
      <c r="Y241" s="10"/>
      <c r="Z241" s="10"/>
      <c r="AA241" s="10"/>
      <c r="AB241" s="10"/>
      <c r="AC241" s="12"/>
      <c r="AD241" s="10"/>
    </row>
    <row r="242" spans="2:30" s="15" customFormat="1" ht="15" x14ac:dyDescent="0.2">
      <c r="B242" s="11"/>
      <c r="C242" s="41"/>
      <c r="D242" s="43"/>
      <c r="E242" s="11"/>
      <c r="F242" s="43"/>
      <c r="G242" s="11"/>
      <c r="H242" s="11"/>
      <c r="I242" s="14"/>
      <c r="J242" s="11"/>
      <c r="K242" s="11"/>
      <c r="L242"/>
      <c r="M242" s="11"/>
      <c r="N242" s="11"/>
      <c r="O242"/>
      <c r="P242" s="11"/>
      <c r="Q242" s="11"/>
      <c r="R242"/>
      <c r="S242" s="11"/>
      <c r="T242" s="11"/>
      <c r="U242"/>
      <c r="V242" s="11"/>
      <c r="W242" s="11"/>
      <c r="X242" s="11"/>
      <c r="Y242" s="11"/>
      <c r="Z242" s="11"/>
      <c r="AA242" s="11"/>
      <c r="AB242" s="11"/>
      <c r="AC242" s="12"/>
      <c r="AD242" s="11"/>
    </row>
    <row r="243" spans="2:30" s="13" customFormat="1" ht="15" x14ac:dyDescent="0.2">
      <c r="B243" s="12"/>
      <c r="C243" s="34"/>
      <c r="D243" s="34"/>
      <c r="E243" s="12"/>
      <c r="F243" s="34"/>
      <c r="G243" s="12"/>
      <c r="H243" s="12"/>
      <c r="J243" s="12"/>
      <c r="K243" s="12"/>
      <c r="M243" s="12"/>
      <c r="N243" s="12"/>
      <c r="P243" s="12"/>
      <c r="Q243" s="12"/>
      <c r="S243" s="12"/>
      <c r="T243" s="12"/>
      <c r="V243" s="12"/>
      <c r="W243" s="12"/>
      <c r="X243" s="12"/>
      <c r="Y243" s="12"/>
      <c r="Z243" s="12"/>
      <c r="AA243" s="12"/>
      <c r="AB243" s="11"/>
      <c r="AC243" s="12"/>
      <c r="AD243" s="12"/>
    </row>
    <row r="244" spans="2:30" s="13" customFormat="1" ht="15" x14ac:dyDescent="0.2">
      <c r="B244" s="12"/>
      <c r="C244" s="34"/>
      <c r="D244" s="34"/>
      <c r="E244" s="12"/>
      <c r="F244" s="34"/>
      <c r="G244" s="12"/>
      <c r="H244" s="12"/>
      <c r="I244" s="7"/>
      <c r="J244" s="12"/>
      <c r="K244" s="12"/>
      <c r="L244" s="7"/>
      <c r="M244" s="12"/>
      <c r="N244" s="12"/>
      <c r="O244" s="7"/>
      <c r="P244" s="12"/>
      <c r="Q244" s="12"/>
      <c r="R244" s="7"/>
      <c r="V244" s="12"/>
      <c r="W244" s="12"/>
      <c r="X244" s="12"/>
      <c r="Y244" s="12"/>
      <c r="Z244" s="12"/>
      <c r="AA244" s="12"/>
      <c r="AB244" s="12"/>
      <c r="AC244" s="12"/>
      <c r="AD244" s="12"/>
    </row>
  </sheetData>
  <sheetProtection autoFilter="0"/>
  <mergeCells count="8">
    <mergeCell ref="A154:AC154"/>
    <mergeCell ref="A177:AC177"/>
    <mergeCell ref="A1:AC1"/>
    <mergeCell ref="A27:AC27"/>
    <mergeCell ref="A50:AC50"/>
    <mergeCell ref="A78:AC78"/>
    <mergeCell ref="A103:AC103"/>
    <mergeCell ref="A127:AC127"/>
  </mergeCells>
  <pageMargins left="0.25" right="0.25" top="0.25" bottom="0.25" header="0.3" footer="0.3"/>
  <pageSetup scale="55" fitToHeight="0" orientation="landscape" r:id="rId1"/>
  <tableParts count="8">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30953D4E10FE3478F16DF8AE620FF58" ma:contentTypeVersion="31" ma:contentTypeDescription="Create a new document." ma:contentTypeScope="" ma:versionID="51afa6eb7376dca27ee3006fcd91e940">
  <xsd:schema xmlns:xsd="http://www.w3.org/2001/XMLSchema" xmlns:xs="http://www.w3.org/2001/XMLSchema" xmlns:p="http://schemas.microsoft.com/office/2006/metadata/properties" xmlns:ns3="deb4d3e6-a70c-47e5-9c6f-95575a7894d5" xmlns:ns4="f0aacf05-8f12-41d4-beec-4762f74e90d5" targetNamespace="http://schemas.microsoft.com/office/2006/metadata/properties" ma:root="true" ma:fieldsID="a06adf7cbe4768d583ebb176d56a0ccc" ns3:_="" ns4:_="">
    <xsd:import namespace="deb4d3e6-a70c-47e5-9c6f-95575a7894d5"/>
    <xsd:import namespace="f0aacf05-8f12-41d4-beec-4762f74e90d5"/>
    <xsd:element name="properties">
      <xsd:complexType>
        <xsd:sequence>
          <xsd:element name="documentManagement">
            <xsd:complexType>
              <xsd:all>
                <xsd:element ref="ns3:MediaServiceMetadata" minOccurs="0"/>
                <xsd:element ref="ns3:MediaServiceFastMetadata" minOccurs="0"/>
                <xsd:element ref="ns3:NotebookType" minOccurs="0"/>
                <xsd:element ref="ns3:FolderType" minOccurs="0"/>
                <xsd:element ref="ns3:CultureName" minOccurs="0"/>
                <xsd:element ref="ns3:AppVersion" minOccurs="0"/>
                <xsd:element ref="ns3:TeamsChannelId" minOccurs="0"/>
                <xsd:element ref="ns3:Owner" minOccurs="0"/>
                <xsd:element ref="ns3:DefaultSectionNames" minOccurs="0"/>
                <xsd:element ref="ns3:Templates" minOccurs="0"/>
                <xsd:element ref="ns3:Leaders" minOccurs="0"/>
                <xsd:element ref="ns3:Members" minOccurs="0"/>
                <xsd:element ref="ns3:Member_Group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3:IsNotebookLocked"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b4d3e6-a70c-47e5-9c6f-95575a7894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bookType" ma:index="10" nillable="true" ma:displayName="Notebook Type" ma:internalName="NotebookType">
      <xsd:simpleType>
        <xsd:restriction base="dms:Text"/>
      </xsd:simpleType>
    </xsd:element>
    <xsd:element name="FolderType" ma:index="11" nillable="true" ma:displayName="Folder Type" ma:internalName="FolderType">
      <xsd:simpleType>
        <xsd:restriction base="dms:Text"/>
      </xsd:simpleType>
    </xsd:element>
    <xsd:element name="CultureName" ma:index="12" nillable="true" ma:displayName="Culture Name" ma:internalName="CultureName">
      <xsd:simpleType>
        <xsd:restriction base="dms:Text"/>
      </xsd:simpleType>
    </xsd:element>
    <xsd:element name="AppVersion" ma:index="13" nillable="true" ma:displayName="App Version" ma:internalName="AppVersion">
      <xsd:simpleType>
        <xsd:restriction base="dms:Text"/>
      </xsd:simpleType>
    </xsd:element>
    <xsd:element name="TeamsChannelId" ma:index="14" nillable="true" ma:displayName="Teams Channel Id" ma:internalName="TeamsChannelId">
      <xsd:simpleType>
        <xsd:restriction base="dms:Text"/>
      </xsd:simpleType>
    </xsd:element>
    <xsd:element name="Owner" ma:index="15"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6" nillable="true" ma:displayName="Default Section Names" ma:internalName="DefaultSectionNames">
      <xsd:simpleType>
        <xsd:restriction base="dms:Note">
          <xsd:maxLength value="255"/>
        </xsd:restriction>
      </xsd:simpleType>
    </xsd:element>
    <xsd:element name="Templates" ma:index="17" nillable="true" ma:displayName="Templates" ma:internalName="Templates">
      <xsd:simpleType>
        <xsd:restriction base="dms:Note">
          <xsd:maxLength value="255"/>
        </xsd:restriction>
      </xsd:simpleType>
    </xsd:element>
    <xsd:element name="Leaders" ma:index="18"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9"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20"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21" nillable="true" ma:displayName="Invited Leaders" ma:internalName="Invited_Leaders">
      <xsd:simpleType>
        <xsd:restriction base="dms:Note">
          <xsd:maxLength value="255"/>
        </xsd:restriction>
      </xsd:simpleType>
    </xsd:element>
    <xsd:element name="Invited_Members" ma:index="22" nillable="true" ma:displayName="Invited Members" ma:internalName="Invited_Members">
      <xsd:simpleType>
        <xsd:restriction base="dms:Note">
          <xsd:maxLength value="255"/>
        </xsd:restriction>
      </xsd:simpleType>
    </xsd:element>
    <xsd:element name="Self_Registration_Enabled" ma:index="23" nillable="true" ma:displayName="Self Registration Enabled" ma:internalName="Self_Registration_Enabled">
      <xsd:simpleType>
        <xsd:restriction base="dms:Boolean"/>
      </xsd:simpleType>
    </xsd:element>
    <xsd:element name="Has_Leaders_Only_SectionGroup" ma:index="24" nillable="true" ma:displayName="Has Leaders Only SectionGroup" ma:internalName="Has_Leaders_Only_SectionGroup">
      <xsd:simpleType>
        <xsd:restriction base="dms:Boolean"/>
      </xsd:simpleType>
    </xsd:element>
    <xsd:element name="Is_Collaboration_Space_Locked" ma:index="25" nillable="true" ma:displayName="Is Collaboration Space Locked" ma:internalName="Is_Collaboration_Space_Locked">
      <xsd:simpleType>
        <xsd:restriction base="dms:Boolean"/>
      </xsd:simpleType>
    </xsd:element>
    <xsd:element name="IsNotebookLocked" ma:index="26" nillable="true" ma:displayName="Is Notebook Locked" ma:internalName="IsNotebookLocked">
      <xsd:simpleType>
        <xsd:restriction base="dms:Boolean"/>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KeyPoints" ma:index="31" nillable="true" ma:displayName="MediaServiceAutoKeyPoints" ma:hidden="true" ma:internalName="MediaServiceAutoKeyPoints" ma:readOnly="true">
      <xsd:simpleType>
        <xsd:restriction base="dms:Note"/>
      </xsd:simpleType>
    </xsd:element>
    <xsd:element name="MediaServiceKeyPoints" ma:index="32" nillable="true" ma:displayName="KeyPoints" ma:internalName="MediaServiceKeyPoints" ma:readOnly="true">
      <xsd:simpleType>
        <xsd:restriction base="dms:Note">
          <xsd:maxLength value="255"/>
        </xsd:restriction>
      </xsd:simpleType>
    </xsd:element>
    <xsd:element name="MediaServiceAutoTags" ma:index="33" nillable="true" ma:displayName="Tags" ma:internalName="MediaServiceAutoTags" ma:readOnly="true">
      <xsd:simpleType>
        <xsd:restriction base="dms:Text"/>
      </xsd:simpleType>
    </xsd:element>
    <xsd:element name="MediaServiceOCR" ma:index="34" nillable="true" ma:displayName="Extracted Text" ma:internalName="MediaServiceOCR" ma:readOnly="true">
      <xsd:simpleType>
        <xsd:restriction base="dms:Note">
          <xsd:maxLength value="255"/>
        </xsd:restriction>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0aacf05-8f12-41d4-beec-4762f74e90d5"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element name="SharingHintHash" ma:index="2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Version xmlns="deb4d3e6-a70c-47e5-9c6f-95575a7894d5" xsi:nil="true"/>
    <Invited_Leaders xmlns="deb4d3e6-a70c-47e5-9c6f-95575a7894d5" xsi:nil="true"/>
    <IsNotebookLocked xmlns="deb4d3e6-a70c-47e5-9c6f-95575a7894d5" xsi:nil="true"/>
    <DefaultSectionNames xmlns="deb4d3e6-a70c-47e5-9c6f-95575a7894d5" xsi:nil="true"/>
    <Invited_Members xmlns="deb4d3e6-a70c-47e5-9c6f-95575a7894d5" xsi:nil="true"/>
    <Has_Leaders_Only_SectionGroup xmlns="deb4d3e6-a70c-47e5-9c6f-95575a7894d5" xsi:nil="true"/>
    <Owner xmlns="deb4d3e6-a70c-47e5-9c6f-95575a7894d5">
      <UserInfo>
        <DisplayName/>
        <AccountId xsi:nil="true"/>
        <AccountType/>
      </UserInfo>
    </Owner>
    <TeamsChannelId xmlns="deb4d3e6-a70c-47e5-9c6f-95575a7894d5" xsi:nil="true"/>
    <NotebookType xmlns="deb4d3e6-a70c-47e5-9c6f-95575a7894d5" xsi:nil="true"/>
    <Leaders xmlns="deb4d3e6-a70c-47e5-9c6f-95575a7894d5">
      <UserInfo>
        <DisplayName/>
        <AccountId xsi:nil="true"/>
        <AccountType/>
      </UserInfo>
    </Leaders>
    <Templates xmlns="deb4d3e6-a70c-47e5-9c6f-95575a7894d5" xsi:nil="true"/>
    <Members xmlns="deb4d3e6-a70c-47e5-9c6f-95575a7894d5">
      <UserInfo>
        <DisplayName/>
        <AccountId xsi:nil="true"/>
        <AccountType/>
      </UserInfo>
    </Members>
    <Member_Groups xmlns="deb4d3e6-a70c-47e5-9c6f-95575a7894d5">
      <UserInfo>
        <DisplayName/>
        <AccountId xsi:nil="true"/>
        <AccountType/>
      </UserInfo>
    </Member_Groups>
    <FolderType xmlns="deb4d3e6-a70c-47e5-9c6f-95575a7894d5" xsi:nil="true"/>
    <Self_Registration_Enabled xmlns="deb4d3e6-a70c-47e5-9c6f-95575a7894d5" xsi:nil="true"/>
    <CultureName xmlns="deb4d3e6-a70c-47e5-9c6f-95575a7894d5" xsi:nil="true"/>
    <Is_Collaboration_Space_Locked xmlns="deb4d3e6-a70c-47e5-9c6f-95575a7894d5" xsi:nil="true"/>
  </documentManagement>
</p:properties>
</file>

<file path=customXml/itemProps1.xml><?xml version="1.0" encoding="utf-8"?>
<ds:datastoreItem xmlns:ds="http://schemas.openxmlformats.org/officeDocument/2006/customXml" ds:itemID="{58AC49FC-A39F-49E3-BBFE-76C1A1ED8F38}">
  <ds:schemaRefs>
    <ds:schemaRef ds:uri="http://schemas.microsoft.com/sharepoint/v3/contenttype/forms"/>
  </ds:schemaRefs>
</ds:datastoreItem>
</file>

<file path=customXml/itemProps2.xml><?xml version="1.0" encoding="utf-8"?>
<ds:datastoreItem xmlns:ds="http://schemas.openxmlformats.org/officeDocument/2006/customXml" ds:itemID="{5E6F1773-53EC-42B5-955F-AD52DFB6C1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b4d3e6-a70c-47e5-9c6f-95575a7894d5"/>
    <ds:schemaRef ds:uri="f0aacf05-8f12-41d4-beec-4762f74e90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BAA367-CC55-41D1-A3A5-61270A92437E}">
  <ds:schemaRefs>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f0aacf05-8f12-41d4-beec-4762f74e90d5"/>
    <ds:schemaRef ds:uri="http://purl.org/dc/terms/"/>
    <ds:schemaRef ds:uri="deb4d3e6-a70c-47e5-9c6f-95575a7894d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CONCURRENTS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Microsoft Office User</cp:lastModifiedBy>
  <cp:revision/>
  <dcterms:created xsi:type="dcterms:W3CDTF">2021-05-03T16:16:49Z</dcterms:created>
  <dcterms:modified xsi:type="dcterms:W3CDTF">2021-09-01T14:41:24Z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0x010100830953D4E10FE3478F16DF8AE620FF58</vt:lpwstr>
  </property>
</Properties>
</file>